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15240" windowHeight="7995" tabRatio="749"/>
  </bookViews>
  <sheets>
    <sheet name="需要見込_150715_現場救急→DH振替強調" sheetId="4" r:id="rId1"/>
  </sheets>
  <definedNames>
    <definedName name="_xlnm.Print_Area" localSheetId="0">需要見込_150715_現場救急→DH振替強調!$A$1:$X$93</definedName>
  </definedNames>
  <calcPr calcId="145621"/>
</workbook>
</file>

<file path=xl/calcChain.xml><?xml version="1.0" encoding="utf-8"?>
<calcChain xmlns="http://schemas.openxmlformats.org/spreadsheetml/2006/main">
  <c r="G17" i="4" l="1"/>
  <c r="G16" i="4"/>
  <c r="T77" i="4" l="1"/>
  <c r="U77" i="4" s="1"/>
  <c r="P77" i="4"/>
  <c r="J77" i="4"/>
  <c r="K77" i="4" s="1"/>
  <c r="L77" i="4" s="1"/>
  <c r="T76" i="4"/>
  <c r="U76" i="4" s="1"/>
  <c r="P76" i="4"/>
  <c r="J76" i="4"/>
  <c r="K76" i="4" s="1"/>
  <c r="L76" i="4" s="1"/>
  <c r="L75" i="4" s="1"/>
  <c r="C17" i="4" s="1"/>
  <c r="V75" i="4"/>
  <c r="S75" i="4"/>
  <c r="R75" i="4"/>
  <c r="Q75" i="4"/>
  <c r="O75" i="4"/>
  <c r="N75" i="4"/>
  <c r="M75" i="4"/>
  <c r="I75" i="4"/>
  <c r="H75" i="4"/>
  <c r="G75" i="4"/>
  <c r="T73" i="4"/>
  <c r="U73" i="4" s="1"/>
  <c r="P73" i="4"/>
  <c r="J73" i="4"/>
  <c r="K73" i="4" s="1"/>
  <c r="L73" i="4" s="1"/>
  <c r="T72" i="4"/>
  <c r="U72" i="4" s="1"/>
  <c r="P72" i="4"/>
  <c r="J72" i="4"/>
  <c r="K72" i="4" s="1"/>
  <c r="L72" i="4" s="1"/>
  <c r="T71" i="4"/>
  <c r="U71" i="4" s="1"/>
  <c r="P71" i="4"/>
  <c r="P70" i="4" s="1"/>
  <c r="J71" i="4"/>
  <c r="K71" i="4" s="1"/>
  <c r="L71" i="4" s="1"/>
  <c r="L70" i="4" s="1"/>
  <c r="C16" i="4" s="1"/>
  <c r="V70" i="4"/>
  <c r="S70" i="4"/>
  <c r="R70" i="4"/>
  <c r="Q70" i="4"/>
  <c r="O70" i="4"/>
  <c r="N70" i="4"/>
  <c r="M70" i="4"/>
  <c r="I70" i="4"/>
  <c r="H70" i="4"/>
  <c r="G70" i="4"/>
  <c r="T68" i="4"/>
  <c r="U68" i="4" s="1"/>
  <c r="W68" i="4" s="1"/>
  <c r="P68" i="4"/>
  <c r="J68" i="4"/>
  <c r="K68" i="4" s="1"/>
  <c r="L68" i="4" s="1"/>
  <c r="T67" i="4"/>
  <c r="U67" i="4" s="1"/>
  <c r="W67" i="4" s="1"/>
  <c r="P67" i="4"/>
  <c r="J67" i="4"/>
  <c r="K67" i="4" s="1"/>
  <c r="L67" i="4" s="1"/>
  <c r="T66" i="4"/>
  <c r="U66" i="4" s="1"/>
  <c r="W66" i="4" s="1"/>
  <c r="P66" i="4"/>
  <c r="J66" i="4"/>
  <c r="K66" i="4" s="1"/>
  <c r="L66" i="4" s="1"/>
  <c r="T65" i="4"/>
  <c r="U65" i="4" s="1"/>
  <c r="P65" i="4"/>
  <c r="J65" i="4"/>
  <c r="K65" i="4" s="1"/>
  <c r="L65" i="4" s="1"/>
  <c r="L64" i="4" s="1"/>
  <c r="C15" i="4" s="1"/>
  <c r="V64" i="4"/>
  <c r="S64" i="4"/>
  <c r="R64" i="4"/>
  <c r="Q64" i="4"/>
  <c r="O64" i="4"/>
  <c r="N64" i="4"/>
  <c r="M64" i="4"/>
  <c r="I64" i="4"/>
  <c r="H64" i="4"/>
  <c r="G64" i="4"/>
  <c r="T62" i="4"/>
  <c r="U62" i="4" s="1"/>
  <c r="W62" i="4" s="1"/>
  <c r="P62" i="4"/>
  <c r="J62" i="4"/>
  <c r="K62" i="4" s="1"/>
  <c r="L62" i="4" s="1"/>
  <c r="T61" i="4"/>
  <c r="U61" i="4" s="1"/>
  <c r="W61" i="4" s="1"/>
  <c r="P61" i="4"/>
  <c r="J61" i="4"/>
  <c r="K61" i="4" s="1"/>
  <c r="L61" i="4" s="1"/>
  <c r="T60" i="4"/>
  <c r="P60" i="4"/>
  <c r="P59" i="4" s="1"/>
  <c r="J60" i="4"/>
  <c r="K60" i="4" s="1"/>
  <c r="L60" i="4" s="1"/>
  <c r="V59" i="4"/>
  <c r="S59" i="4"/>
  <c r="R59" i="4"/>
  <c r="Q59" i="4"/>
  <c r="O59" i="4"/>
  <c r="N59" i="4"/>
  <c r="M59" i="4"/>
  <c r="I59" i="4"/>
  <c r="H59" i="4"/>
  <c r="G59" i="4"/>
  <c r="X61" i="4" l="1"/>
  <c r="X62" i="4"/>
  <c r="N79" i="4"/>
  <c r="S79" i="4"/>
  <c r="I79" i="4"/>
  <c r="Q79" i="4"/>
  <c r="U64" i="4"/>
  <c r="E15" i="4" s="1"/>
  <c r="W65" i="4"/>
  <c r="W64" i="4" s="1"/>
  <c r="G15" i="4" s="1"/>
  <c r="H79" i="4"/>
  <c r="O79" i="4"/>
  <c r="V79" i="4"/>
  <c r="U70" i="4"/>
  <c r="U75" i="4"/>
  <c r="M79" i="4"/>
  <c r="R79" i="4"/>
  <c r="L59" i="4"/>
  <c r="C14" i="4" s="1"/>
  <c r="T59" i="4"/>
  <c r="U60" i="4"/>
  <c r="P75" i="4"/>
  <c r="G79" i="4"/>
  <c r="T75" i="4"/>
  <c r="T64" i="4"/>
  <c r="J59" i="4"/>
  <c r="J70" i="4"/>
  <c r="P64" i="4"/>
  <c r="J64" i="4"/>
  <c r="K64" i="4"/>
  <c r="J75" i="4"/>
  <c r="T70" i="4"/>
  <c r="K70" i="4"/>
  <c r="K59" i="4"/>
  <c r="K75" i="4"/>
  <c r="X70" i="4" l="1"/>
  <c r="I16" i="4" s="1"/>
  <c r="E16" i="4"/>
  <c r="X75" i="4"/>
  <c r="I17" i="4" s="1"/>
  <c r="E17" i="4"/>
  <c r="P79" i="4"/>
  <c r="X64" i="4"/>
  <c r="I15" i="4" s="1"/>
  <c r="K79" i="4"/>
  <c r="T79" i="4"/>
  <c r="L79" i="4"/>
  <c r="C18" i="4" s="1"/>
  <c r="J79" i="4"/>
  <c r="U59" i="4"/>
  <c r="W60" i="4"/>
  <c r="W59" i="4" s="1"/>
  <c r="X60" i="4" l="1"/>
  <c r="W79" i="4"/>
  <c r="G18" i="4" s="1"/>
  <c r="G14" i="4"/>
  <c r="U79" i="4"/>
  <c r="E18" i="4" s="1"/>
  <c r="E14" i="4"/>
  <c r="X59" i="4"/>
  <c r="I14" i="4" s="1"/>
  <c r="X79" i="4" l="1"/>
  <c r="I18" i="4" s="1"/>
</calcChain>
</file>

<file path=xl/comments1.xml><?xml version="1.0" encoding="utf-8"?>
<comments xmlns="http://schemas.openxmlformats.org/spreadsheetml/2006/main">
  <authors>
    <author>self</author>
    <author>Doe John</author>
  </authors>
  <commentList>
    <comment ref="V59" authorId="0">
      <text>
        <r>
          <rPr>
            <b/>
            <sz val="10.5"/>
            <color indexed="81"/>
            <rFont val="ＭＳ ゴシック"/>
            <family val="3"/>
            <charset val="128"/>
          </rPr>
          <t>救急車・ﾄﾞｸﾀｰｶｰ搬送から
DH搬送に振り替わる件数
126件</t>
        </r>
      </text>
    </comment>
    <comment ref="U66" authorId="1">
      <text>
        <r>
          <rPr>
            <sz val="10"/>
            <color indexed="81"/>
            <rFont val="ＭＳ 明朝"/>
            <family val="1"/>
            <charset val="128"/>
          </rPr>
          <t>端数+1</t>
        </r>
      </text>
    </comment>
    <comment ref="W67" authorId="0">
      <text>
        <r>
          <rPr>
            <sz val="10"/>
            <color indexed="81"/>
            <rFont val="ＭＳ 明朝"/>
            <family val="1"/>
            <charset val="128"/>
          </rPr>
          <t>端数▲1</t>
        </r>
      </text>
    </comment>
    <comment ref="L68" authorId="1">
      <text>
        <r>
          <rPr>
            <sz val="10"/>
            <color indexed="81"/>
            <rFont val="ＭＳ 明朝"/>
            <family val="1"/>
            <charset val="128"/>
          </rPr>
          <t>端数▲1</t>
        </r>
      </text>
    </comment>
    <comment ref="K72" authorId="1">
      <text>
        <r>
          <rPr>
            <sz val="10"/>
            <color indexed="81"/>
            <rFont val="ＭＳ 明朝"/>
            <family val="1"/>
            <charset val="128"/>
          </rPr>
          <t>端数▲1</t>
        </r>
      </text>
    </comment>
    <comment ref="U73" authorId="1">
      <text>
        <r>
          <rPr>
            <sz val="10"/>
            <color indexed="81"/>
            <rFont val="ＭＳ 明朝"/>
            <family val="1"/>
            <charset val="128"/>
          </rPr>
          <t xml:space="preserve">Doe John:
</t>
        </r>
      </text>
    </comment>
    <comment ref="K76" authorId="1">
      <text>
        <r>
          <rPr>
            <sz val="10"/>
            <color indexed="81"/>
            <rFont val="ＭＳ 明朝"/>
            <family val="1"/>
            <charset val="128"/>
          </rPr>
          <t>端数▲1</t>
        </r>
      </text>
    </comment>
    <comment ref="L77" authorId="0">
      <text>
        <r>
          <rPr>
            <sz val="10"/>
            <color indexed="81"/>
            <rFont val="ＭＳ 明朝"/>
            <family val="1"/>
            <charset val="128"/>
          </rPr>
          <t>端数▲1</t>
        </r>
      </text>
    </comment>
    <comment ref="U77" authorId="1">
      <text>
        <r>
          <rPr>
            <sz val="10"/>
            <color indexed="81"/>
            <rFont val="ＭＳ 明朝"/>
            <family val="1"/>
            <charset val="128"/>
          </rPr>
          <t>端数▲1</t>
        </r>
      </text>
    </comment>
  </commentList>
</comments>
</file>

<file path=xl/sharedStrings.xml><?xml version="1.0" encoding="utf-8"?>
<sst xmlns="http://schemas.openxmlformats.org/spreadsheetml/2006/main" count="187" uniqueCount="165">
  <si>
    <t>小計</t>
  </si>
  <si>
    <t>鳥取県</t>
  </si>
  <si>
    <t>島根県</t>
  </si>
  <si>
    <t>東部行政管理組合消防局</t>
  </si>
  <si>
    <t>西部広域行政管理組合消防局</t>
  </si>
  <si>
    <t>松江市消防本部</t>
  </si>
  <si>
    <t>安来市消防本部</t>
  </si>
  <si>
    <t>雲南消防本部</t>
  </si>
  <si>
    <t>岡山県</t>
  </si>
  <si>
    <t>広島県</t>
  </si>
  <si>
    <t>備北地区消防組合消防本部</t>
  </si>
  <si>
    <t>福山地区消防組合消防局</t>
    <phoneticPr fontId="1"/>
  </si>
  <si>
    <t>隠岐広域連合消防本部</t>
    <phoneticPr fontId="1"/>
  </si>
  <si>
    <t>津山圏域消防組合消防本部</t>
    <phoneticPr fontId="1"/>
  </si>
  <si>
    <t>新見市消防本部</t>
    <phoneticPr fontId="1"/>
  </si>
  <si>
    <t>真庭市消防本部</t>
    <phoneticPr fontId="1"/>
  </si>
  <si>
    <t>松江市</t>
  </si>
  <si>
    <t>安来市</t>
  </si>
  <si>
    <t>新見市</t>
  </si>
  <si>
    <t>合計</t>
    <rPh sb="0" eb="2">
      <t>ゴウケイ</t>
    </rPh>
    <phoneticPr fontId="1"/>
  </si>
  <si>
    <t>管轄区域</t>
    <phoneticPr fontId="1"/>
  </si>
  <si>
    <t>小計</t>
    <phoneticPr fontId="1"/>
  </si>
  <si>
    <t>ア 
死亡</t>
    <phoneticPr fontId="1"/>
  </si>
  <si>
    <t>イ 
重症</t>
    <phoneticPr fontId="1"/>
  </si>
  <si>
    <t>イ 
島根
DH</t>
    <phoneticPr fontId="1"/>
  </si>
  <si>
    <t>ア 
豊岡
DH</t>
    <phoneticPr fontId="1"/>
  </si>
  <si>
    <t>ウ 
豊岡・島根以外のDH</t>
    <rPh sb="8" eb="10">
      <t>イガイ</t>
    </rPh>
    <phoneticPr fontId="1"/>
  </si>
  <si>
    <t>中部ふるさと広域連合消防局</t>
    <rPh sb="0" eb="2">
      <t>チュウブ</t>
    </rPh>
    <rPh sb="6" eb="8">
      <t>コウイキ</t>
    </rPh>
    <rPh sb="8" eb="10">
      <t>レンゴウ</t>
    </rPh>
    <rPh sb="10" eb="12">
      <t>ショウボウ</t>
    </rPh>
    <rPh sb="12" eb="13">
      <t>キョク</t>
    </rPh>
    <phoneticPr fontId="1"/>
  </si>
  <si>
    <t>現場到着まで30分以上要した件数</t>
    <rPh sb="0" eb="2">
      <t>ゲンバ</t>
    </rPh>
    <rPh sb="2" eb="4">
      <t>トウチャク</t>
    </rPh>
    <rPh sb="8" eb="9">
      <t>フン</t>
    </rPh>
    <rPh sb="9" eb="11">
      <t>イジョウ</t>
    </rPh>
    <rPh sb="11" eb="12">
      <t>ヨウ</t>
    </rPh>
    <rPh sb="14" eb="16">
      <t>ケンスウ</t>
    </rPh>
    <phoneticPr fontId="1"/>
  </si>
  <si>
    <t>-</t>
  </si>
  <si>
    <t>鳥取大学医学部附属病院にドクターヘリを導入した場合の需要見込</t>
    <rPh sb="0" eb="11">
      <t>トリ</t>
    </rPh>
    <rPh sb="23" eb="25">
      <t>バアイ</t>
    </rPh>
    <rPh sb="26" eb="28">
      <t>ジュヨウ</t>
    </rPh>
    <rPh sb="28" eb="30">
      <t>ミコ</t>
    </rPh>
    <phoneticPr fontId="1"/>
  </si>
  <si>
    <t>機関に収容するまで30分以上要した件数</t>
    <phoneticPr fontId="1"/>
  </si>
  <si>
    <t>H27.7.15　鳥取県医療政策課</t>
    <phoneticPr fontId="1"/>
  </si>
  <si>
    <t>（単位：件）</t>
    <phoneticPr fontId="1"/>
  </si>
  <si>
    <t>鳥取DH需要見込</t>
    <phoneticPr fontId="1"/>
  </si>
  <si>
    <t>鳥取県</t>
    <rPh sb="0" eb="3">
      <t>トリ</t>
    </rPh>
    <phoneticPr fontId="1"/>
  </si>
  <si>
    <t>県名</t>
    <rPh sb="0" eb="2">
      <t>ケンメイ</t>
    </rPh>
    <phoneticPr fontId="1"/>
  </si>
  <si>
    <t>-</t>
    <phoneticPr fontId="1"/>
  </si>
  <si>
    <t>島根県</t>
    <rPh sb="0" eb="2">
      <t>シマネ</t>
    </rPh>
    <rPh sb="2" eb="3">
      <t>ケン</t>
    </rPh>
    <phoneticPr fontId="1"/>
  </si>
  <si>
    <t>岡山県</t>
    <rPh sb="0" eb="2">
      <t>オカヤマ</t>
    </rPh>
    <rPh sb="2" eb="3">
      <t>ケン</t>
    </rPh>
    <phoneticPr fontId="1"/>
  </si>
  <si>
    <t>広島県</t>
    <rPh sb="0" eb="2">
      <t>ヒロシマ</t>
    </rPh>
    <rPh sb="2" eb="3">
      <t>ケン</t>
    </rPh>
    <phoneticPr fontId="1"/>
  </si>
  <si>
    <t>合計</t>
  </si>
  <si>
    <t>現場救急の</t>
  </si>
  <si>
    <t>新規需要見込</t>
  </si>
  <si>
    <t>転院搬送の</t>
  </si>
  <si>
    <t>振替見込</t>
    <rPh sb="0" eb="2">
      <t>フリカエ</t>
    </rPh>
    <phoneticPr fontId="1"/>
  </si>
  <si>
    <t>（単位：%、件）</t>
    <phoneticPr fontId="1"/>
  </si>
  <si>
    <t>消防本部</t>
    <rPh sb="0" eb="2">
      <t>ショウボウ</t>
    </rPh>
    <rPh sb="2" eb="4">
      <t>ホンブ</t>
    </rPh>
    <phoneticPr fontId="1"/>
  </si>
  <si>
    <t>名</t>
    <phoneticPr fontId="1"/>
  </si>
  <si>
    <t>鳥取市,岩美町,智頭町,若桜町,八頭町</t>
  </si>
  <si>
    <t>既存需要</t>
  </si>
  <si>
    <t>１　需要見込の概要</t>
    <rPh sb="2" eb="4">
      <t>ジュヨウ</t>
    </rPh>
    <rPh sb="4" eb="6">
      <t>ミコ</t>
    </rPh>
    <rPh sb="7" eb="9">
      <t>ガイヨウ</t>
    </rPh>
    <phoneticPr fontId="1"/>
  </si>
  <si>
    <t>　鳥取大学医学部附属病院にドクターヘリを導入した場合に、それが活用されるであろう件数を推計した。</t>
    <phoneticPr fontId="1"/>
  </si>
  <si>
    <t>平成26年（H26.1.1～H26.12.31）</t>
  </si>
  <si>
    <t>(1)調査対象期間</t>
    <phoneticPr fontId="1"/>
  </si>
  <si>
    <t>(2)基礎数値</t>
    <phoneticPr fontId="1"/>
  </si>
  <si>
    <t>倉吉市,湯梨浜町,三朝町,北栄町,琴浦町</t>
  </si>
  <si>
    <t>米子市,境港市,日吉津村,大山町,南部町,伯耆町,日南町,日野町,江府町</t>
  </si>
  <si>
    <t>雲南市,奥出雲町,飯南町</t>
  </si>
  <si>
    <t>隠岐の島町,海士町,西ノ島町,知夫村</t>
  </si>
  <si>
    <t>津山市,奈義町,勝央町,美咲町,鏡野町,久米南町</t>
  </si>
  <si>
    <t>真庭市,新庄村(事務委託)</t>
  </si>
  <si>
    <t>三次市,庄原市</t>
  </si>
  <si>
    <t>福山市,府中市,神石高原町</t>
  </si>
  <si>
    <t>② 2①のうち、死亡・重症件数</t>
    <phoneticPr fontId="1"/>
  </si>
  <si>
    <t>③ 2②小計のうち、覚知から医療</t>
    <phoneticPr fontId="1"/>
  </si>
  <si>
    <t>-</t>
    <phoneticPr fontId="1"/>
  </si>
  <si>
    <t>-</t>
    <phoneticPr fontId="1"/>
  </si>
  <si>
    <t>② 1①小計×調整率A</t>
    <rPh sb="4" eb="6">
      <t>ショウケイ</t>
    </rPh>
    <phoneticPr fontId="1"/>
  </si>
  <si>
    <t>⑥ 2⑤×調整率A</t>
    <phoneticPr fontId="1"/>
  </si>
  <si>
    <t>⑦ 2⑥に調整率Bを乗じた</t>
    <phoneticPr fontId="1"/>
  </si>
  <si>
    <t>-</t>
    <phoneticPr fontId="1"/>
  </si>
  <si>
    <t>-</t>
    <phoneticPr fontId="1"/>
  </si>
  <si>
    <t>3 転院搬送の新規需要</t>
    <phoneticPr fontId="1"/>
  </si>
  <si>
    <t>1 既存需要の振替</t>
    <rPh sb="2" eb="4">
      <t>キソン</t>
    </rPh>
    <rPh sb="4" eb="6">
      <t>ジュヨウ</t>
    </rPh>
    <rPh sb="7" eb="9">
      <t>フリカエ</t>
    </rPh>
    <phoneticPr fontId="1"/>
  </si>
  <si>
    <t>2 現場救急の新規需要</t>
    <rPh sb="2" eb="4">
      <t>ゲンバ</t>
    </rPh>
    <rPh sb="4" eb="6">
      <t>キュウキュウ</t>
    </rPh>
    <rPh sb="7" eb="9">
      <t>シンキ</t>
    </rPh>
    <rPh sb="9" eb="11">
      <t>ジュヨウ</t>
    </rPh>
    <phoneticPr fontId="1"/>
  </si>
  <si>
    <t>需要見込計</t>
    <phoneticPr fontId="1"/>
  </si>
  <si>
    <t>(1③+2⑦+2⑧+3①)</t>
    <phoneticPr fontId="1"/>
  </si>
  <si>
    <r>
      <t>⑧ 鳥大</t>
    </r>
    <r>
      <rPr>
        <u/>
        <sz val="10.5"/>
        <color rgb="FFFF0000"/>
        <rFont val="ＭＳ ゴシック"/>
        <family val="3"/>
        <charset val="128"/>
      </rPr>
      <t>ﾄﾞｸﾀｰｶｰ</t>
    </r>
    <r>
      <rPr>
        <sz val="10.5"/>
        <color rgb="FFFF0000"/>
        <rFont val="ＭＳ ゴシック"/>
        <family val="3"/>
        <charset val="128"/>
      </rPr>
      <t>要請件数のうち、</t>
    </r>
    <phoneticPr fontId="1"/>
  </si>
  <si>
    <t>先着区域調整率</t>
    <phoneticPr fontId="1"/>
  </si>
  <si>
    <t>鳥大DH</t>
    <phoneticPr fontId="1"/>
  </si>
  <si>
    <t>調整率</t>
    <phoneticPr fontId="1"/>
  </si>
  <si>
    <t>地理的</t>
    <phoneticPr fontId="1"/>
  </si>
  <si>
    <t>送／現場救急の比率</t>
    <phoneticPr fontId="1"/>
  </si>
  <si>
    <t>転院搬</t>
    <phoneticPr fontId="1"/>
  </si>
  <si>
    <t>鳥取DH需要見込</t>
    <phoneticPr fontId="1"/>
  </si>
  <si>
    <t>③ 1②に調整率Bを乗じた</t>
    <phoneticPr fontId="1"/>
  </si>
  <si>
    <t>① 救急車出場件数(現場</t>
    <rPh sb="5" eb="7">
      <t>シュツジョウ</t>
    </rPh>
    <phoneticPr fontId="1"/>
  </si>
  <si>
    <t>救急)</t>
    <phoneticPr fontId="1"/>
  </si>
  <si>
    <t>急要請があった件数</t>
    <phoneticPr fontId="1"/>
  </si>
  <si>
    <t>④ 2③のうち、8:30～17:15に救</t>
    <phoneticPr fontId="1"/>
  </si>
  <si>
    <t>に該当する件数</t>
    <rPh sb="5" eb="7">
      <t>ケンスウ</t>
    </rPh>
    <phoneticPr fontId="1"/>
  </si>
  <si>
    <t>⑤ 2④のうち、DH要請基準</t>
    <phoneticPr fontId="1"/>
  </si>
  <si>
    <t>-</t>
    <phoneticPr fontId="1"/>
  </si>
  <si>
    <t>２　推計の基本的事項、考え方</t>
    <rPh sb="5" eb="8">
      <t>キホンテキ</t>
    </rPh>
    <rPh sb="8" eb="10">
      <t>ジコウ</t>
    </rPh>
    <rPh sb="11" eb="12">
      <t>カンガ</t>
    </rPh>
    <rPh sb="13" eb="14">
      <t>カタ</t>
    </rPh>
    <phoneticPr fontId="1"/>
  </si>
  <si>
    <t>３　推計表</t>
    <rPh sb="2" eb="4">
      <t>スイケイ</t>
    </rPh>
    <rPh sb="4" eb="5">
      <t>ヒョウ</t>
    </rPh>
    <phoneticPr fontId="1"/>
  </si>
  <si>
    <t>　需要見込は、(1)鳥取県内の既存需要振替及び現場救急の新規需要が146件（赤枠）、(2)隣県の既存需要</t>
    <rPh sb="3" eb="5">
      <t>ミコ</t>
    </rPh>
    <rPh sb="10" eb="13">
      <t>トットリケン</t>
    </rPh>
    <rPh sb="13" eb="14">
      <t>ナイ</t>
    </rPh>
    <phoneticPr fontId="1"/>
  </si>
  <si>
    <t>地図上に鳥大病院と各DH基地病院からの距離が等しくなる線分(中間線)を引き、</t>
    <rPh sb="0" eb="2">
      <t>チズ</t>
    </rPh>
    <rPh sb="2" eb="3">
      <t>ジョウ</t>
    </rPh>
    <rPh sb="9" eb="10">
      <t>カク</t>
    </rPh>
    <rPh sb="12" eb="14">
      <t>キチ</t>
    </rPh>
    <rPh sb="14" eb="16">
      <t>ビョウ</t>
    </rPh>
    <rPh sb="19" eb="21">
      <t>キョリ</t>
    </rPh>
    <rPh sb="22" eb="23">
      <t>ヒト</t>
    </rPh>
    <rPh sb="27" eb="29">
      <t>センブン</t>
    </rPh>
    <rPh sb="30" eb="32">
      <t>チュウカン</t>
    </rPh>
    <rPh sb="32" eb="33">
      <t>セン</t>
    </rPh>
    <rPh sb="35" eb="36">
      <t>ヒ</t>
    </rPh>
    <phoneticPr fontId="1"/>
  </si>
  <si>
    <t>(3)鳥大DH先着区域調整</t>
    <phoneticPr fontId="1"/>
  </si>
  <si>
    <t>　率(調整率A)</t>
    <phoneticPr fontId="1"/>
  </si>
  <si>
    <t>(4)地理的調整率(調整</t>
    <rPh sb="3" eb="5">
      <t>チリ</t>
    </rPh>
    <phoneticPr fontId="1"/>
  </si>
  <si>
    <t>　率B)</t>
    <phoneticPr fontId="1"/>
  </si>
  <si>
    <t>各消防本部ごとの調整率は、３の推計表のとおり。</t>
    <rPh sb="0" eb="1">
      <t>カク</t>
    </rPh>
    <rPh sb="1" eb="3">
      <t>ショウボウ</t>
    </rPh>
    <rPh sb="3" eb="5">
      <t>ホンブ</t>
    </rPh>
    <rPh sb="8" eb="10">
      <t>チョウセイ</t>
    </rPh>
    <rPh sb="10" eb="11">
      <t>リツ</t>
    </rPh>
    <phoneticPr fontId="1"/>
  </si>
  <si>
    <t>また、岡山県・広島県の鳥大DH先着区域調整率はいずれも0.5とする。</t>
    <phoneticPr fontId="1"/>
  </si>
  <si>
    <t>なお、鳥取県は1.0とする。</t>
    <rPh sb="3" eb="5">
      <t>トットリ</t>
    </rPh>
    <rPh sb="5" eb="6">
      <t>ケン</t>
    </rPh>
    <phoneticPr fontId="1"/>
  </si>
  <si>
    <t>県外の場合、直線距離で鳥大DHが先着する区域であっても、天候により中国山脈</t>
    <rPh sb="0" eb="2">
      <t>ケンガイ</t>
    </rPh>
    <rPh sb="3" eb="5">
      <t>バアイ</t>
    </rPh>
    <rPh sb="6" eb="8">
      <t>チョクセン</t>
    </rPh>
    <rPh sb="8" eb="10">
      <t>キョリ</t>
    </rPh>
    <phoneticPr fontId="1"/>
  </si>
  <si>
    <t>る区域の傷病者が必ず鳥取県の医療機関に搬送されるとは限らない。そこで、地</t>
    <phoneticPr fontId="1"/>
  </si>
  <si>
    <t>広島県は0.3を乗じ、地理的要素を加味することとする。</t>
    <phoneticPr fontId="1"/>
  </si>
  <si>
    <t>理的調整率(調整率B)を設定し、調整率A乗算後の数値に、島根県は0.7、岡山県・</t>
    <phoneticPr fontId="1"/>
  </si>
  <si>
    <r>
      <rPr>
        <sz val="10.5"/>
        <rFont val="ＭＳ 明朝"/>
        <family val="1"/>
        <charset val="128"/>
      </rPr>
      <t>見込まれ、</t>
    </r>
    <r>
      <rPr>
        <b/>
        <sz val="10.5"/>
        <rFont val="ＭＳ ゴシック"/>
        <family val="3"/>
        <charset val="128"/>
      </rPr>
      <t>合計で概ね350～400件の需要が見込まれる。</t>
    </r>
    <rPh sb="5" eb="7">
      <t>ゴウケイ</t>
    </rPh>
    <rPh sb="22" eb="24">
      <t>ミコ</t>
    </rPh>
    <phoneticPr fontId="1"/>
  </si>
  <si>
    <t>当該線分が各消防本部の管轄区域を分かつ場合、その面積割合をおおまかに按分</t>
    <rPh sb="2" eb="4">
      <t>センブン</t>
    </rPh>
    <rPh sb="34" eb="36">
      <t>アンブン</t>
    </rPh>
    <phoneticPr fontId="1"/>
  </si>
  <si>
    <t>し、鳥大DHが先着する区域の面積割合を鳥大DH先着区域調整率(調整率A)とする。</t>
    <rPh sb="2" eb="4">
      <t>トリダイ</t>
    </rPh>
    <phoneticPr fontId="1"/>
  </si>
  <si>
    <t>越えができない場合がある。また、生活圏・医療圏の違いから、鳥大DHが先着す</t>
    <rPh sb="24" eb="25">
      <t>チガ</t>
    </rPh>
    <phoneticPr fontId="1"/>
  </si>
  <si>
    <t>振替及び現場救急の新規需要が190件（青枠）、(3)鳥取県・島根県の転院搬送の新規需要が52件（緑枠）</t>
    <rPh sb="19" eb="20">
      <t>アオ</t>
    </rPh>
    <rPh sb="48" eb="49">
      <t>ミドリ</t>
    </rPh>
    <phoneticPr fontId="1"/>
  </si>
  <si>
    <t>① (2⑦+2⑧)×調整率C</t>
    <phoneticPr fontId="1"/>
  </si>
  <si>
    <t>(調整率A)
(※1)</t>
    <rPh sb="1" eb="3">
      <t>チョウセイ</t>
    </rPh>
    <rPh sb="3" eb="4">
      <t>リツ</t>
    </rPh>
    <phoneticPr fontId="1"/>
  </si>
  <si>
    <t>(調整率B)
(※2)</t>
    <phoneticPr fontId="1"/>
  </si>
  <si>
    <r>
      <t xml:space="preserve">※1 </t>
    </r>
    <r>
      <rPr>
        <b/>
        <sz val="10.5"/>
        <rFont val="ＭＳ ゴシック"/>
        <family val="3"/>
        <charset val="128"/>
      </rPr>
      <t>鳥大DH先着区域調整率(調整率A)</t>
    </r>
    <phoneticPr fontId="1"/>
  </si>
  <si>
    <r>
      <t xml:space="preserve">※2 </t>
    </r>
    <r>
      <rPr>
        <b/>
        <sz val="10.5"/>
        <rFont val="ＭＳ ゴシック"/>
        <family val="3"/>
        <charset val="128"/>
      </rPr>
      <t>地理的調整率(調整率B)</t>
    </r>
    <phoneticPr fontId="1"/>
  </si>
  <si>
    <t>　着する区域の面積割合を鳥大DH先着区域調整率(調整率A)とする。各消防本部ごとの調整率は、３の推計表のとおり。また、岡山県・広島県の鳥大DH先着区域調整率はいずれも0.5とする。</t>
    <phoneticPr fontId="1"/>
  </si>
  <si>
    <t>　　具体的には、地図上に鳥大病院と各DH基地病院からの距離が等しくなる線分(中間線)を引き、当該線分が各消防本部の管轄区域を分かつ場合、その面積割合をおおまかに按分し、鳥大DHが先</t>
    <rPh sb="2" eb="5">
      <t>グタイテキ</t>
    </rPh>
    <phoneticPr fontId="1"/>
  </si>
  <si>
    <t>(4)新規需要</t>
    <rPh sb="3" eb="5">
      <t>シンキ</t>
    </rPh>
    <rPh sb="5" eb="7">
      <t>ジュヨウ</t>
    </rPh>
    <phoneticPr fontId="1"/>
  </si>
  <si>
    <t>　(調整率C)</t>
    <phoneticPr fontId="1"/>
  </si>
  <si>
    <t>送された件数のうち、鳥取大学医学部附属病院ドクターヘリが導入されれば、よ</t>
    <rPh sb="28" eb="30">
      <t>ドウニュウ</t>
    </rPh>
    <phoneticPr fontId="1"/>
  </si>
  <si>
    <t>　推計の基礎となる数値は、各消防本部からの回答による（鳥大病院を起点とす</t>
    <rPh sb="4" eb="6">
      <t>キソ</t>
    </rPh>
    <rPh sb="13" eb="14">
      <t>カク</t>
    </rPh>
    <rPh sb="14" eb="16">
      <t>ショウボウ</t>
    </rPh>
    <rPh sb="16" eb="18">
      <t>ホンブ</t>
    </rPh>
    <rPh sb="21" eb="23">
      <t>カイトウ</t>
    </rPh>
    <rPh sb="32" eb="34">
      <t>キテン</t>
    </rPh>
    <phoneticPr fontId="1"/>
  </si>
  <si>
    <t>る半径70kmの円が消防本部の管轄区域に掛かる各消防本部に限る。）</t>
    <rPh sb="29" eb="30">
      <t>カギ</t>
    </rPh>
    <phoneticPr fontId="1"/>
  </si>
  <si>
    <t>　調査対象期間において公立豊岡病院ドクターヘリ、島根県ドクターヘリ等で搬</t>
    <rPh sb="1" eb="3">
      <t>チョウサ</t>
    </rPh>
    <rPh sb="3" eb="5">
      <t>タイショウ</t>
    </rPh>
    <rPh sb="5" eb="7">
      <t>キカン</t>
    </rPh>
    <rPh sb="11" eb="23">
      <t>トヨ</t>
    </rPh>
    <rPh sb="24" eb="33">
      <t>シマ</t>
    </rPh>
    <rPh sb="33" eb="34">
      <t>トウ</t>
    </rPh>
    <rPh sb="35" eb="36">
      <t>ハン</t>
    </rPh>
    <phoneticPr fontId="1"/>
  </si>
  <si>
    <t>り距離が近い鳥大病院ドクターヘリによる搬送に振り替えられる件数。</t>
    <phoneticPr fontId="1"/>
  </si>
  <si>
    <t>　調査対象期間において救急車で搬送された件数のうち、鳥取大学医学部附属病</t>
    <rPh sb="1" eb="3">
      <t>チョウサ</t>
    </rPh>
    <rPh sb="3" eb="5">
      <t>タイショウ</t>
    </rPh>
    <rPh sb="5" eb="7">
      <t>キカン</t>
    </rPh>
    <rPh sb="11" eb="13">
      <t>キュウキュウ</t>
    </rPh>
    <rPh sb="13" eb="14">
      <t>シャ</t>
    </rPh>
    <rPh sb="15" eb="17">
      <t>ハンソウ</t>
    </rPh>
    <rPh sb="20" eb="22">
      <t>ケンスウ</t>
    </rPh>
    <phoneticPr fontId="1"/>
  </si>
  <si>
    <t>院ドクターヘリが導入されれば、新規に鳥大病院ドクターヘリにより搬送される</t>
    <phoneticPr fontId="1"/>
  </si>
  <si>
    <t>と見込まれる件数。</t>
    <phoneticPr fontId="1"/>
  </si>
  <si>
    <t>　着陸した救急現場で治療を開始し、傷病者に早期医療介入を行い、ドクターヘ</t>
    <rPh sb="1" eb="3">
      <t>チャクリク</t>
    </rPh>
    <rPh sb="5" eb="7">
      <t>キュウキュウ</t>
    </rPh>
    <rPh sb="7" eb="9">
      <t>ゲンバ</t>
    </rPh>
    <rPh sb="10" eb="12">
      <t>チリョウ</t>
    </rPh>
    <rPh sb="13" eb="15">
      <t>カイシ</t>
    </rPh>
    <rPh sb="17" eb="20">
      <t>ショウビョウシャ</t>
    </rPh>
    <rPh sb="21" eb="23">
      <t>ソウキ</t>
    </rPh>
    <rPh sb="23" eb="25">
      <t>イリョウ</t>
    </rPh>
    <rPh sb="25" eb="27">
      <t>カイニュウ</t>
    </rPh>
    <rPh sb="28" eb="29">
      <t>オコナ</t>
    </rPh>
    <phoneticPr fontId="1"/>
  </si>
  <si>
    <t>　一旦医療機関に収容された傷病者や入院患者について、急激に症状が悪化した</t>
    <phoneticPr fontId="1"/>
  </si>
  <si>
    <t>　なお、岡山県・広島県からの転院搬送はごく少数と見込まれるので捨象した。</t>
    <rPh sb="6" eb="7">
      <t>ケン</t>
    </rPh>
    <phoneticPr fontId="1"/>
  </si>
  <si>
    <r>
      <t>　　</t>
    </r>
    <r>
      <rPr>
        <u/>
        <sz val="10.5"/>
        <rFont val="ＭＳ 明朝"/>
        <family val="1"/>
        <charset val="128"/>
      </rPr>
      <t>他のドクターヘリより鳥取大学医学部附属病院ドクターヘリが先着する各消防本部ごとの面積の割合</t>
    </r>
    <r>
      <rPr>
        <sz val="10.5"/>
        <rFont val="ＭＳ 明朝"/>
        <family val="1"/>
        <charset val="128"/>
      </rPr>
      <t>である。</t>
    </r>
    <rPh sb="2" eb="3">
      <t>タ</t>
    </rPh>
    <rPh sb="12" eb="23">
      <t>トリ</t>
    </rPh>
    <rPh sb="30" eb="32">
      <t>センチャク</t>
    </rPh>
    <rPh sb="42" eb="44">
      <t>メンセキ</t>
    </rPh>
    <rPh sb="45" eb="47">
      <t>ワリアイ</t>
    </rPh>
    <phoneticPr fontId="1"/>
  </si>
  <si>
    <t>※近隣のドクターヘリの平成26年度の「転院搬送／現場救急の比率(調整率C)」</t>
    <rPh sb="32" eb="34">
      <t>チョウセイ</t>
    </rPh>
    <rPh sb="34" eb="35">
      <t>リツ</t>
    </rPh>
    <phoneticPr fontId="1"/>
  </si>
  <si>
    <t>　は、関西広域連合平均が概ね30%、中国地方の平均(山口県を除く)が概ね40%で</t>
    <phoneticPr fontId="1"/>
  </si>
  <si>
    <t>　ある。よって、転院搬送の件数を現場救急件数の30%程度と見込み、鳥取県・島</t>
    <phoneticPr fontId="1"/>
  </si>
  <si>
    <t>　根県の転院搬送の新規需要を以下のように算出した。</t>
    <phoneticPr fontId="1"/>
  </si>
  <si>
    <t>　　○鳥取県の現場救急の新規需要見込126(＝124＋2)×0.3＝38</t>
    <phoneticPr fontId="1"/>
  </si>
  <si>
    <t>　　○島根県の現場救急の新規需要見込(調整率B乗算後)48×0.3＝14</t>
    <phoneticPr fontId="1"/>
  </si>
  <si>
    <t>イ</t>
    <phoneticPr fontId="1"/>
  </si>
  <si>
    <t>ロ</t>
    <phoneticPr fontId="1"/>
  </si>
  <si>
    <t>ハ=ロ×0.3</t>
    <phoneticPr fontId="1"/>
  </si>
  <si>
    <t>ニ=イ+ロ+ハ</t>
    <phoneticPr fontId="1"/>
  </si>
  <si>
    <t>(3)既存需要の振替(イ)</t>
    <rPh sb="3" eb="5">
      <t>キソン</t>
    </rPh>
    <rPh sb="5" eb="7">
      <t>ジュヨウ</t>
    </rPh>
    <rPh sb="8" eb="10">
      <t>フリカエ</t>
    </rPh>
    <phoneticPr fontId="1"/>
  </si>
  <si>
    <t>ア 現場救急(ロ)</t>
    <phoneticPr fontId="1"/>
  </si>
  <si>
    <t>イ 転院搬送(ハ)</t>
    <phoneticPr fontId="1"/>
  </si>
  <si>
    <t>リで直接医療機関に搬送する件数。</t>
    <rPh sb="4" eb="6">
      <t>イリョウ</t>
    </rPh>
    <rPh sb="6" eb="8">
      <t>キカン</t>
    </rPh>
    <phoneticPr fontId="1"/>
  </si>
  <si>
    <t>り、より高度・専門的な処置が必要となった場合に、医療機関からの依頼に基づ</t>
    <rPh sb="20" eb="22">
      <t>バアイ</t>
    </rPh>
    <phoneticPr fontId="1"/>
  </si>
  <si>
    <t>き、緊急に他の医療機関にドクターヘリで搬送する件数。</t>
    <phoneticPr fontId="1"/>
  </si>
  <si>
    <t>(調整率C)
(※3)</t>
    <phoneticPr fontId="1"/>
  </si>
  <si>
    <t>①出動件数(※4)</t>
    <rPh sb="1" eb="3">
      <t>シュツドウ</t>
    </rPh>
    <rPh sb="3" eb="5">
      <t>ケンスウ</t>
    </rPh>
    <phoneticPr fontId="1"/>
  </si>
  <si>
    <r>
      <t xml:space="preserve">※3 </t>
    </r>
    <r>
      <rPr>
        <b/>
        <sz val="10.5"/>
        <rFont val="ＭＳ ゴシック"/>
        <family val="3"/>
        <charset val="128"/>
      </rPr>
      <t>転院搬送／現場救急の比率(調整率C)</t>
    </r>
    <phoneticPr fontId="1"/>
  </si>
  <si>
    <r>
      <t>　　</t>
    </r>
    <r>
      <rPr>
        <u/>
        <sz val="10.5"/>
        <rFont val="ＭＳ 明朝"/>
        <family val="1"/>
        <charset val="128"/>
      </rPr>
      <t>現場救急件数から転院搬送件数を推計するための率</t>
    </r>
    <r>
      <rPr>
        <sz val="10.5"/>
        <rFont val="ＭＳ 明朝"/>
        <family val="1"/>
        <charset val="128"/>
      </rPr>
      <t>である。</t>
    </r>
    <rPh sb="2" eb="4">
      <t>ゲンバ</t>
    </rPh>
    <rPh sb="4" eb="6">
      <t>キュウキュウ</t>
    </rPh>
    <rPh sb="6" eb="8">
      <t>ケンスウ</t>
    </rPh>
    <rPh sb="10" eb="12">
      <t>テンイン</t>
    </rPh>
    <rPh sb="12" eb="14">
      <t>ハンソウ</t>
    </rPh>
    <rPh sb="14" eb="16">
      <t>ケンスウ</t>
    </rPh>
    <rPh sb="17" eb="19">
      <t>スイケイ</t>
    </rPh>
    <rPh sb="24" eb="25">
      <t>リツ</t>
    </rPh>
    <phoneticPr fontId="1"/>
  </si>
  <si>
    <t>　　近隣のドクターヘリのH26年度の「転院搬送／現場救急の比率(調整率C)」は、関西広域連合平均が概ね30%、中国地方の平均(山口県を除く)が概ね40%である。よって、転院搬送の件数を現場</t>
    <phoneticPr fontId="1"/>
  </si>
  <si>
    <t>　救急件数の30%程度と見込むことができるので、転院搬送／現場救急の比率(調整率C)は、鳥取県・島根県は0.3とする。岡山県・広島県からの転院搬送はごく少数と見込まれるので捨象する。</t>
    <rPh sb="44" eb="47">
      <t>トットリケン</t>
    </rPh>
    <rPh sb="48" eb="51">
      <t>シマネケン</t>
    </rPh>
    <phoneticPr fontId="1"/>
  </si>
  <si>
    <t>※4 出動後キャンセルを含み、出動前キャンセルは除く。</t>
    <phoneticPr fontId="1"/>
  </si>
  <si>
    <r>
      <t>　　</t>
    </r>
    <r>
      <rPr>
        <u/>
        <sz val="10.5"/>
        <rFont val="ＭＳ 明朝"/>
        <family val="1"/>
        <charset val="128"/>
      </rPr>
      <t>鳥大DHが先着する県外の区域であっても、</t>
    </r>
    <r>
      <rPr>
        <sz val="10.5"/>
        <rFont val="ＭＳ 明朝"/>
        <family val="1"/>
        <charset val="128"/>
      </rPr>
      <t>天候の影響や医療圏の違いから、</t>
    </r>
    <r>
      <rPr>
        <u/>
        <sz val="10.5"/>
        <rFont val="ＭＳ 明朝"/>
        <family val="1"/>
        <charset val="128"/>
      </rPr>
      <t>当該区域の全ての事案に鳥大DHが要請されるとは限らないため、それを調整する率</t>
    </r>
    <r>
      <rPr>
        <sz val="10.5"/>
        <rFont val="ＭＳ 明朝"/>
        <family val="1"/>
        <charset val="128"/>
      </rPr>
      <t>である。</t>
    </r>
    <rPh sb="11" eb="13">
      <t>ケンガイ</t>
    </rPh>
    <rPh sb="37" eb="39">
      <t>トウガイ</t>
    </rPh>
    <rPh sb="39" eb="41">
      <t>クイキ</t>
    </rPh>
    <rPh sb="42" eb="43">
      <t>スベ</t>
    </rPh>
    <rPh sb="45" eb="47">
      <t>ジアン</t>
    </rPh>
    <rPh sb="53" eb="55">
      <t>ヨウセイ</t>
    </rPh>
    <phoneticPr fontId="1"/>
  </si>
  <si>
    <t>　　県外の場合、直線距離で鳥大DHが先着する区域であっても、天候により中国山脈越えができない場合がある。また、生活圏・医療圏の違いから、当該区域の全ての事案に鳥大DHが要請される</t>
    <phoneticPr fontId="1"/>
  </si>
  <si>
    <t>　とは限らない。そこで、地理的調整率(調整率B)は、島根県は0.7、岡山県・広島県は0.3とする。なお、鳥取県は1.0とする。</t>
    <phoneticPr fontId="1"/>
  </si>
  <si>
    <t xml:space="preserve">
</t>
    <phoneticPr fontId="1"/>
  </si>
  <si>
    <t>191件</t>
    <rPh sb="3" eb="4">
      <t>ケン</t>
    </rPh>
    <phoneticPr fontId="1"/>
  </si>
  <si>
    <t>救急車・ﾄﾞｸﾀｰｶｰ搬送から</t>
    <rPh sb="0" eb="2">
      <t>キュウキュウ</t>
    </rPh>
    <rPh sb="2" eb="3">
      <t>シャ</t>
    </rPh>
    <rPh sb="11" eb="13">
      <t>ハンソウ</t>
    </rPh>
    <phoneticPr fontId="1"/>
  </si>
  <si>
    <t>DH搬送に振り替わる件数</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</si>
</sst>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quot;#,###;&quot;&quot;;@"/>
    <numFmt numFmtId="177" formatCode="#,##0.00_ "/>
  </numFmts>
  <fonts count="14">
    <font>
      <sz val="10.5"/>
      <name val="ＭＳ Ｐゴシック"/>
      <family val="3"/>
      <charset val="128"/>
    </font>
    <font>
      <sz val="6"/>
      <name val="ＭＳ Ｐゴシック"/>
      <family val="3"/>
      <charset val="128"/>
    </font>
    <font>
      <sz val="10.5"/>
      <name val="ＭＳ 明朝"/>
      <family val="1"/>
      <charset val="128"/>
    </font>
    <font>
      <b/>
      <sz val="10.5"/>
      <name val="ＭＳ ゴシック"/>
      <family val="3"/>
      <charset val="128"/>
    </font>
    <font>
      <b/>
      <sz val="12"/>
      <name val="ＭＳ ゴシック"/>
      <family val="3"/>
      <charset val="128"/>
    </font>
    <font>
      <sz val="10.5"/>
      <name val="ＭＳ ゴシック"/>
      <family val="3"/>
      <charset val="128"/>
    </font>
    <font>
      <sz val="10.5"/>
      <color rgb="FFFF0000"/>
      <name val="ＭＳ ゴシック"/>
      <family val="3"/>
      <charset val="128"/>
    </font>
    <font>
      <u/>
      <sz val="10.5"/>
      <color rgb="FFFF0000"/>
      <name val="ＭＳ ゴシック"/>
      <family val="3"/>
      <charset val="128"/>
    </font>
    <font>
      <b/>
      <sz val="9"/>
      <name val="ＭＳ ゴシック"/>
      <family val="3"/>
      <charset val="128"/>
    </font>
    <font>
      <sz val="10.5"/>
      <color theme="0"/>
      <name val="ＭＳ 明朝"/>
      <family val="1"/>
      <charset val="128"/>
    </font>
    <font>
      <sz val="12"/>
      <name val="ＭＳ 明朝"/>
      <family val="1"/>
      <charset val="128"/>
    </font>
    <font>
      <sz val="10"/>
      <color indexed="81"/>
      <name val="ＭＳ 明朝"/>
      <family val="1"/>
      <charset val="128"/>
    </font>
    <font>
      <u/>
      <sz val="10.5"/>
      <name val="ＭＳ 明朝"/>
      <family val="1"/>
      <charset val="128"/>
    </font>
    <font>
      <b/>
      <sz val="10.5"/>
      <color indexed="81"/>
      <name val="ＭＳ ゴシック"/>
      <family val="3"/>
      <charset val="128"/>
    </font>
  </fonts>
  <fills count="2">
    <fill>
      <patternFill patternType="none"/>
    </fill>
    <fill>
      <patternFill patternType="gray125"/>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top/>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double">
        <color indexed="64"/>
      </bottom>
      <diagonal/>
    </border>
    <border>
      <left style="double">
        <color indexed="64"/>
      </left>
      <right style="double">
        <color indexed="64"/>
      </right>
      <top/>
      <bottom style="thin">
        <color indexed="64"/>
      </bottom>
      <diagonal/>
    </border>
    <border diagonalUp="1">
      <left style="double">
        <color indexed="64"/>
      </left>
      <right style="double">
        <color indexed="64"/>
      </right>
      <top style="thin">
        <color indexed="64"/>
      </top>
      <bottom style="thin">
        <color indexed="64"/>
      </bottom>
      <diagonal style="thin">
        <color indexed="64"/>
      </diagonal>
    </border>
    <border>
      <left/>
      <right style="thin">
        <color indexed="64"/>
      </right>
      <top style="double">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top style="dotted">
        <color indexed="64"/>
      </top>
      <bottom style="double">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tted">
        <color indexed="64"/>
      </bottom>
      <diagonal/>
    </border>
    <border>
      <left style="double">
        <color indexed="64"/>
      </left>
      <right/>
      <top style="dotted">
        <color indexed="64"/>
      </top>
      <bottom style="dotted">
        <color indexed="64"/>
      </bottom>
      <diagonal/>
    </border>
    <border>
      <left style="double">
        <color indexed="64"/>
      </left>
      <right/>
      <top style="dotted">
        <color indexed="64"/>
      </top>
      <bottom style="double">
        <color indexed="64"/>
      </bottom>
      <diagonal/>
    </border>
    <border>
      <left style="double">
        <color indexed="64"/>
      </left>
      <right/>
      <top/>
      <bottom/>
      <diagonal/>
    </border>
    <border>
      <left style="double">
        <color indexed="64"/>
      </left>
      <right/>
      <top/>
      <bottom style="double">
        <color indexed="64"/>
      </bottom>
      <diagonal/>
    </border>
    <border diagonalUp="1">
      <left style="double">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diagonal/>
    </border>
    <border>
      <left style="double">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double">
        <color indexed="64"/>
      </right>
      <top/>
      <bottom style="dotted">
        <color indexed="64"/>
      </bottom>
      <diagonal/>
    </border>
  </borders>
  <cellStyleXfs count="1">
    <xf numFmtId="0" fontId="0" fillId="0" borderId="0">
      <alignment vertical="center"/>
    </xf>
  </cellStyleXfs>
  <cellXfs count="155">
    <xf numFmtId="0" fontId="0" fillId="0" borderId="0" xfId="0">
      <alignment vertical="center"/>
    </xf>
    <xf numFmtId="176" fontId="3" fillId="0" borderId="7" xfId="0" applyNumberFormat="1" applyFont="1" applyFill="1" applyBorder="1" applyAlignment="1">
      <alignment vertical="top" wrapText="1"/>
    </xf>
    <xf numFmtId="176" fontId="3" fillId="0" borderId="15" xfId="0" applyNumberFormat="1" applyFont="1" applyFill="1" applyBorder="1" applyAlignment="1">
      <alignment vertical="top" wrapText="1"/>
    </xf>
    <xf numFmtId="176" fontId="2" fillId="0" borderId="13" xfId="0" applyNumberFormat="1" applyFont="1" applyFill="1" applyBorder="1" applyAlignment="1">
      <alignment vertical="top" wrapText="1"/>
    </xf>
    <xf numFmtId="176" fontId="4" fillId="0" borderId="0" xfId="0" applyNumberFormat="1" applyFont="1" applyFill="1" applyAlignment="1">
      <alignment horizontal="centerContinuous" vertical="center"/>
    </xf>
    <xf numFmtId="176" fontId="2" fillId="0" borderId="0" xfId="0" applyNumberFormat="1" applyFont="1" applyFill="1">
      <alignment vertical="center"/>
    </xf>
    <xf numFmtId="176" fontId="2" fillId="0" borderId="0" xfId="0" applyNumberFormat="1" applyFont="1" applyFill="1" applyAlignment="1">
      <alignment horizontal="right" vertical="center"/>
    </xf>
    <xf numFmtId="176" fontId="2" fillId="0" borderId="4" xfId="0" applyNumberFormat="1" applyFont="1" applyFill="1" applyBorder="1" applyAlignment="1">
      <alignment horizontal="center" vertical="top" wrapText="1"/>
    </xf>
    <xf numFmtId="176" fontId="3" fillId="0" borderId="2" xfId="0" applyNumberFormat="1" applyFont="1" applyFill="1" applyBorder="1" applyAlignment="1">
      <alignment vertical="top" wrapText="1"/>
    </xf>
    <xf numFmtId="176" fontId="3" fillId="0" borderId="12" xfId="0" applyNumberFormat="1" applyFont="1" applyFill="1" applyBorder="1" applyAlignment="1">
      <alignment horizontal="centerContinuous" vertical="top" wrapText="1"/>
    </xf>
    <xf numFmtId="176" fontId="3" fillId="0" borderId="10" xfId="0" applyNumberFormat="1" applyFont="1" applyFill="1" applyBorder="1" applyAlignment="1">
      <alignment horizontal="centerContinuous" vertical="top" wrapText="1"/>
    </xf>
    <xf numFmtId="176" fontId="3" fillId="0" borderId="13" xfId="0" applyNumberFormat="1" applyFont="1" applyFill="1" applyBorder="1" applyAlignment="1">
      <alignment horizontal="centerContinuous" vertical="top" wrapText="1"/>
    </xf>
    <xf numFmtId="176" fontId="3" fillId="0" borderId="1" xfId="0" applyNumberFormat="1" applyFont="1" applyFill="1" applyBorder="1" applyAlignment="1">
      <alignment horizontal="centerContinuous" vertical="top" wrapText="1"/>
    </xf>
    <xf numFmtId="176" fontId="2" fillId="0" borderId="26" xfId="0" applyNumberFormat="1" applyFont="1" applyFill="1" applyBorder="1" applyAlignment="1">
      <alignment vertical="top" wrapText="1"/>
    </xf>
    <xf numFmtId="176" fontId="6" fillId="0" borderId="14" xfId="0" applyNumberFormat="1" applyFont="1" applyFill="1" applyBorder="1" applyAlignment="1">
      <alignment vertical="top" wrapText="1"/>
    </xf>
    <xf numFmtId="176" fontId="2" fillId="0" borderId="5" xfId="0" applyNumberFormat="1" applyFont="1" applyFill="1" applyBorder="1" applyAlignment="1">
      <alignment vertical="top" wrapText="1"/>
    </xf>
    <xf numFmtId="176" fontId="2" fillId="0" borderId="2" xfId="0" applyNumberFormat="1" applyFont="1" applyFill="1" applyBorder="1" applyAlignment="1">
      <alignment vertical="top" wrapText="1"/>
    </xf>
    <xf numFmtId="176" fontId="2" fillId="0" borderId="4" xfId="0" applyNumberFormat="1" applyFont="1" applyFill="1" applyBorder="1" applyAlignment="1">
      <alignment vertical="top" wrapText="1"/>
    </xf>
    <xf numFmtId="176" fontId="6" fillId="0" borderId="4" xfId="0" applyNumberFormat="1" applyFont="1" applyFill="1" applyBorder="1" applyAlignment="1">
      <alignment vertical="top" wrapText="1"/>
    </xf>
    <xf numFmtId="176" fontId="6" fillId="0" borderId="28" xfId="0" applyNumberFormat="1" applyFont="1" applyFill="1" applyBorder="1" applyAlignment="1">
      <alignment vertical="top" wrapText="1"/>
    </xf>
    <xf numFmtId="176" fontId="2" fillId="0" borderId="16" xfId="0" applyNumberFormat="1" applyFont="1" applyFill="1" applyBorder="1" applyAlignment="1">
      <alignment vertical="top" wrapText="1"/>
    </xf>
    <xf numFmtId="176" fontId="2" fillId="0" borderId="20" xfId="0" applyNumberFormat="1" applyFont="1" applyFill="1" applyBorder="1" applyAlignment="1">
      <alignment vertical="top" wrapText="1"/>
    </xf>
    <xf numFmtId="176" fontId="3" fillId="0" borderId="16" xfId="0" applyNumberFormat="1" applyFont="1" applyFill="1" applyBorder="1" applyAlignment="1">
      <alignment vertical="top" wrapText="1"/>
    </xf>
    <xf numFmtId="176" fontId="6" fillId="0" borderId="17" xfId="0" applyNumberFormat="1" applyFont="1" applyFill="1" applyBorder="1" applyAlignment="1">
      <alignment vertical="top" wrapText="1"/>
    </xf>
    <xf numFmtId="176" fontId="2" fillId="0" borderId="21" xfId="0" applyNumberFormat="1" applyFont="1" applyFill="1" applyBorder="1" applyAlignment="1">
      <alignment vertical="top" wrapText="1"/>
    </xf>
    <xf numFmtId="176" fontId="2" fillId="0" borderId="19" xfId="0" applyNumberFormat="1" applyFont="1" applyFill="1" applyBorder="1" applyAlignment="1">
      <alignment vertical="top" wrapText="1"/>
    </xf>
    <xf numFmtId="176" fontId="6" fillId="0" borderId="20" xfId="0" applyNumberFormat="1" applyFont="1" applyFill="1" applyBorder="1" applyAlignment="1">
      <alignment vertical="top" wrapText="1"/>
    </xf>
    <xf numFmtId="177" fontId="3" fillId="0" borderId="3" xfId="0" applyNumberFormat="1" applyFont="1" applyFill="1" applyBorder="1" applyAlignment="1">
      <alignment horizontal="center" vertical="top" wrapText="1"/>
    </xf>
    <xf numFmtId="176" fontId="2" fillId="0" borderId="32" xfId="0" applyNumberFormat="1" applyFont="1" applyFill="1" applyBorder="1" applyAlignment="1">
      <alignment vertical="top" wrapText="1"/>
    </xf>
    <xf numFmtId="176" fontId="2" fillId="0" borderId="24" xfId="0" applyNumberFormat="1" applyFont="1" applyFill="1" applyBorder="1" applyAlignment="1">
      <alignment vertical="top" wrapText="1"/>
    </xf>
    <xf numFmtId="176" fontId="2" fillId="0" borderId="25" xfId="0" applyNumberFormat="1" applyFont="1" applyFill="1" applyBorder="1" applyAlignment="1">
      <alignment vertical="top" wrapText="1"/>
    </xf>
    <xf numFmtId="176" fontId="2" fillId="0" borderId="8"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2" fillId="0" borderId="7" xfId="0" applyNumberFormat="1" applyFont="1" applyFill="1" applyBorder="1" applyAlignment="1">
      <alignment vertical="top" wrapText="1"/>
    </xf>
    <xf numFmtId="176" fontId="3" fillId="0" borderId="30" xfId="0" applyNumberFormat="1" applyFont="1" applyFill="1" applyBorder="1" applyAlignment="1">
      <alignment vertical="top" wrapText="1"/>
    </xf>
    <xf numFmtId="176" fontId="3" fillId="0" borderId="8" xfId="0" applyNumberFormat="1" applyFont="1" applyFill="1" applyBorder="1" applyAlignment="1">
      <alignment vertical="top" wrapText="1"/>
    </xf>
    <xf numFmtId="176" fontId="2" fillId="0" borderId="1" xfId="0" applyNumberFormat="1" applyFont="1" applyFill="1" applyBorder="1" applyAlignment="1">
      <alignment vertical="top" wrapText="1"/>
    </xf>
    <xf numFmtId="176" fontId="2" fillId="0" borderId="23" xfId="0" applyNumberFormat="1" applyFont="1" applyFill="1" applyBorder="1" applyAlignment="1">
      <alignment vertical="top" wrapText="1"/>
    </xf>
    <xf numFmtId="176" fontId="2" fillId="0" borderId="33" xfId="0" applyNumberFormat="1" applyFont="1" applyFill="1" applyBorder="1" applyAlignment="1">
      <alignment vertical="top" wrapText="1"/>
    </xf>
    <xf numFmtId="176" fontId="2" fillId="0" borderId="27" xfId="0" applyNumberFormat="1" applyFont="1" applyFill="1" applyBorder="1" applyAlignment="1">
      <alignment vertical="top" wrapText="1"/>
    </xf>
    <xf numFmtId="177" fontId="2" fillId="0" borderId="2" xfId="0" applyNumberFormat="1" applyFont="1" applyFill="1" applyBorder="1" applyAlignment="1">
      <alignment vertical="top" wrapText="1"/>
    </xf>
    <xf numFmtId="177" fontId="9" fillId="0" borderId="9" xfId="0" applyNumberFormat="1" applyFont="1" applyFill="1" applyBorder="1" applyAlignment="1">
      <alignment vertical="top" wrapText="1"/>
    </xf>
    <xf numFmtId="176" fontId="3" fillId="0" borderId="40" xfId="0" applyNumberFormat="1" applyFont="1" applyFill="1" applyBorder="1" applyAlignment="1">
      <alignment vertical="top"/>
    </xf>
    <xf numFmtId="176" fontId="2" fillId="0" borderId="26" xfId="0" applyNumberFormat="1" applyFont="1" applyFill="1" applyBorder="1" applyAlignment="1">
      <alignment vertical="top"/>
    </xf>
    <xf numFmtId="176" fontId="2" fillId="0" borderId="20" xfId="0" applyNumberFormat="1" applyFont="1" applyFill="1" applyBorder="1" applyAlignment="1">
      <alignment vertical="top"/>
    </xf>
    <xf numFmtId="176" fontId="3" fillId="0" borderId="41" xfId="0" applyNumberFormat="1" applyFont="1" applyFill="1" applyBorder="1" applyAlignment="1">
      <alignment vertical="top"/>
    </xf>
    <xf numFmtId="176" fontId="2" fillId="0" borderId="4" xfId="0" applyNumberFormat="1" applyFont="1" applyFill="1" applyBorder="1" applyAlignment="1">
      <alignment vertical="top"/>
    </xf>
    <xf numFmtId="176" fontId="2" fillId="0" borderId="5" xfId="0" applyNumberFormat="1" applyFont="1" applyFill="1" applyBorder="1" applyAlignment="1">
      <alignment vertical="top"/>
    </xf>
    <xf numFmtId="176" fontId="2" fillId="0" borderId="6" xfId="0" applyNumberFormat="1" applyFont="1" applyFill="1" applyBorder="1" applyAlignment="1">
      <alignment vertical="top"/>
    </xf>
    <xf numFmtId="176" fontId="2" fillId="0" borderId="21" xfId="0" applyNumberFormat="1" applyFont="1" applyFill="1" applyBorder="1" applyAlignment="1">
      <alignment vertical="top"/>
    </xf>
    <xf numFmtId="176" fontId="10" fillId="0" borderId="0" xfId="0" applyNumberFormat="1" applyFont="1" applyFill="1" applyAlignment="1">
      <alignment vertical="center"/>
    </xf>
    <xf numFmtId="176" fontId="10" fillId="0" borderId="0" xfId="0" applyNumberFormat="1" applyFont="1" applyFill="1">
      <alignment vertical="center"/>
    </xf>
    <xf numFmtId="176" fontId="10" fillId="0" borderId="0" xfId="0" applyNumberFormat="1" applyFont="1" applyFill="1" applyAlignment="1">
      <alignment horizontal="centerContinuous" vertical="center"/>
    </xf>
    <xf numFmtId="176" fontId="2" fillId="0" borderId="7" xfId="0" applyNumberFormat="1" applyFont="1" applyFill="1" applyBorder="1" applyAlignment="1">
      <alignment horizontal="centerContinuous" vertical="center"/>
    </xf>
    <xf numFmtId="176" fontId="2" fillId="0" borderId="8" xfId="0" applyNumberFormat="1" applyFont="1" applyFill="1" applyBorder="1" applyAlignment="1">
      <alignment horizontal="centerContinuous" vertical="center"/>
    </xf>
    <xf numFmtId="176" fontId="2" fillId="0" borderId="4" xfId="0" applyNumberFormat="1" applyFont="1" applyFill="1" applyBorder="1" applyAlignment="1">
      <alignment horizontal="centerContinuous" vertical="center"/>
    </xf>
    <xf numFmtId="176" fontId="2" fillId="0" borderId="5" xfId="0" applyNumberFormat="1" applyFont="1" applyFill="1" applyBorder="1" applyAlignment="1">
      <alignment horizontal="centerContinuous" vertical="center"/>
    </xf>
    <xf numFmtId="176" fontId="6" fillId="0" borderId="5" xfId="0" applyNumberFormat="1" applyFont="1" applyFill="1" applyBorder="1" applyAlignment="1">
      <alignment vertical="top" wrapText="1"/>
    </xf>
    <xf numFmtId="176" fontId="5" fillId="0" borderId="21" xfId="0" applyNumberFormat="1" applyFont="1" applyFill="1" applyBorder="1" applyAlignment="1">
      <alignment vertical="top" wrapText="1"/>
    </xf>
    <xf numFmtId="176" fontId="2" fillId="0" borderId="22" xfId="0" applyNumberFormat="1" applyFont="1" applyFill="1" applyBorder="1" applyAlignment="1">
      <alignment vertical="top" wrapText="1"/>
    </xf>
    <xf numFmtId="176" fontId="2" fillId="0" borderId="18" xfId="0" applyNumberFormat="1" applyFont="1" applyFill="1" applyBorder="1" applyAlignment="1">
      <alignment vertical="top" wrapText="1"/>
    </xf>
    <xf numFmtId="176" fontId="2" fillId="0" borderId="10" xfId="0" applyNumberFormat="1" applyFont="1" applyFill="1" applyBorder="1" applyAlignment="1">
      <alignment vertical="top" wrapText="1"/>
    </xf>
    <xf numFmtId="176" fontId="2" fillId="0" borderId="12" xfId="0" applyNumberFormat="1" applyFont="1" applyFill="1" applyBorder="1" applyAlignment="1">
      <alignment vertical="top" wrapText="1"/>
    </xf>
    <xf numFmtId="176" fontId="2" fillId="0" borderId="14" xfId="0" applyNumberFormat="1" applyFont="1" applyFill="1" applyBorder="1" applyAlignment="1">
      <alignment vertical="top" wrapText="1"/>
    </xf>
    <xf numFmtId="176" fontId="2" fillId="0" borderId="17" xfId="0" applyNumberFormat="1" applyFont="1" applyFill="1" applyBorder="1" applyAlignment="1">
      <alignment vertical="top" wrapText="1"/>
    </xf>
    <xf numFmtId="176" fontId="2" fillId="0" borderId="15" xfId="0" applyNumberFormat="1" applyFont="1" applyFill="1" applyBorder="1" applyAlignment="1">
      <alignment vertical="top" wrapText="1"/>
    </xf>
    <xf numFmtId="176" fontId="6" fillId="0" borderId="51" xfId="0" applyNumberFormat="1" applyFont="1" applyFill="1" applyBorder="1" applyAlignment="1">
      <alignment vertical="top" wrapText="1"/>
    </xf>
    <xf numFmtId="176" fontId="6" fillId="0" borderId="57" xfId="0" applyNumberFormat="1" applyFont="1" applyFill="1" applyBorder="1" applyAlignment="1">
      <alignment vertical="top" wrapText="1"/>
    </xf>
    <xf numFmtId="176" fontId="3" fillId="0" borderId="52" xfId="0" applyNumberFormat="1" applyFont="1" applyFill="1" applyBorder="1" applyAlignment="1">
      <alignment vertical="top" wrapText="1"/>
    </xf>
    <xf numFmtId="176" fontId="2" fillId="0" borderId="58" xfId="0" applyNumberFormat="1" applyFont="1" applyFill="1" applyBorder="1" applyAlignment="1">
      <alignment vertical="top" wrapText="1"/>
    </xf>
    <xf numFmtId="176" fontId="2" fillId="0" borderId="59" xfId="0" applyNumberFormat="1" applyFont="1" applyFill="1" applyBorder="1" applyAlignment="1">
      <alignment vertical="top" wrapText="1"/>
    </xf>
    <xf numFmtId="176" fontId="3" fillId="0" borderId="12" xfId="0" applyNumberFormat="1" applyFont="1" applyFill="1" applyBorder="1" applyAlignment="1">
      <alignment vertical="top" wrapText="1"/>
    </xf>
    <xf numFmtId="176" fontId="3" fillId="0" borderId="10" xfId="0" applyNumberFormat="1" applyFont="1" applyFill="1" applyBorder="1" applyAlignment="1">
      <alignment vertical="top"/>
    </xf>
    <xf numFmtId="176" fontId="3" fillId="0" borderId="12" xfId="0" applyNumberFormat="1" applyFont="1" applyFill="1" applyBorder="1" applyAlignment="1">
      <alignment vertical="top"/>
    </xf>
    <xf numFmtId="177" fontId="3" fillId="0" borderId="1" xfId="0" applyNumberFormat="1" applyFont="1" applyFill="1" applyBorder="1" applyAlignment="1">
      <alignment horizontal="center" vertical="top" wrapText="1"/>
    </xf>
    <xf numFmtId="176" fontId="3" fillId="0" borderId="13" xfId="0" applyNumberFormat="1" applyFont="1" applyFill="1" applyBorder="1" applyAlignment="1">
      <alignment vertical="top" wrapText="1"/>
    </xf>
    <xf numFmtId="176" fontId="3" fillId="0" borderId="10" xfId="0" applyNumberFormat="1" applyFont="1" applyFill="1" applyBorder="1" applyAlignment="1">
      <alignment vertical="top" wrapText="1"/>
    </xf>
    <xf numFmtId="176" fontId="3" fillId="0" borderId="31" xfId="0" applyNumberFormat="1" applyFont="1" applyFill="1" applyBorder="1" applyAlignment="1">
      <alignment vertical="top" wrapText="1"/>
    </xf>
    <xf numFmtId="176" fontId="3" fillId="0" borderId="27" xfId="0" applyNumberFormat="1" applyFont="1" applyFill="1" applyBorder="1" applyAlignment="1">
      <alignment vertical="top" wrapText="1"/>
    </xf>
    <xf numFmtId="176" fontId="3" fillId="0" borderId="58" xfId="0" applyNumberFormat="1" applyFont="1" applyFill="1" applyBorder="1" applyAlignment="1">
      <alignment vertical="top" wrapText="1"/>
    </xf>
    <xf numFmtId="176" fontId="3" fillId="0" borderId="59" xfId="0" applyNumberFormat="1" applyFont="1" applyFill="1" applyBorder="1" applyAlignment="1">
      <alignment vertical="top" wrapText="1"/>
    </xf>
    <xf numFmtId="177" fontId="9" fillId="0" borderId="3" xfId="0" applyNumberFormat="1" applyFont="1" applyFill="1" applyBorder="1" applyAlignment="1">
      <alignment vertical="top" wrapText="1"/>
    </xf>
    <xf numFmtId="0" fontId="2" fillId="0" borderId="12" xfId="0" applyFont="1" applyFill="1" applyBorder="1" applyAlignment="1">
      <alignment vertical="top"/>
    </xf>
    <xf numFmtId="0" fontId="2" fillId="0" borderId="1" xfId="0" applyFont="1" applyFill="1" applyBorder="1" applyAlignment="1">
      <alignment vertical="top"/>
    </xf>
    <xf numFmtId="0" fontId="2" fillId="0" borderId="23" xfId="0" applyFont="1" applyFill="1" applyBorder="1" applyAlignment="1">
      <alignment vertical="top"/>
    </xf>
    <xf numFmtId="176" fontId="8" fillId="0" borderId="27" xfId="0" applyNumberFormat="1" applyFont="1" applyFill="1" applyBorder="1" applyAlignment="1">
      <alignment horizontal="centerContinuous" vertical="top" wrapText="1"/>
    </xf>
    <xf numFmtId="176" fontId="2" fillId="0" borderId="0" xfId="0" applyNumberFormat="1" applyFont="1" applyFill="1" applyAlignment="1">
      <alignment vertical="center"/>
    </xf>
    <xf numFmtId="176" fontId="3" fillId="0" borderId="0" xfId="0" applyNumberFormat="1" applyFont="1" applyFill="1">
      <alignment vertical="center"/>
    </xf>
    <xf numFmtId="176" fontId="3" fillId="0" borderId="0" xfId="0" applyNumberFormat="1" applyFont="1" applyFill="1" applyAlignment="1">
      <alignment vertical="center"/>
    </xf>
    <xf numFmtId="176" fontId="2" fillId="0" borderId="34" xfId="0" applyNumberFormat="1" applyFont="1" applyFill="1" applyBorder="1" applyAlignment="1">
      <alignment horizontal="centerContinuous" vertical="center"/>
    </xf>
    <xf numFmtId="176" fontId="2" fillId="0" borderId="51" xfId="0" applyNumberFormat="1" applyFont="1" applyFill="1" applyBorder="1" applyAlignment="1">
      <alignment horizontal="centerContinuous" vertical="center"/>
    </xf>
    <xf numFmtId="0" fontId="2" fillId="0" borderId="0" xfId="0" applyFont="1">
      <alignment vertical="center"/>
    </xf>
    <xf numFmtId="0" fontId="0" fillId="0" borderId="0" xfId="0" applyFont="1">
      <alignment vertical="center"/>
    </xf>
    <xf numFmtId="176" fontId="2" fillId="0" borderId="26" xfId="0" applyNumberFormat="1" applyFont="1" applyFill="1" applyBorder="1" applyAlignment="1">
      <alignment horizontal="centerContinuous" vertical="center"/>
    </xf>
    <xf numFmtId="176" fontId="2" fillId="0" borderId="0" xfId="0" applyNumberFormat="1" applyFont="1" applyFill="1" applyBorder="1" applyAlignment="1">
      <alignment horizontal="centerContinuous" vertical="center"/>
    </xf>
    <xf numFmtId="176" fontId="2" fillId="0" borderId="56" xfId="0" applyNumberFormat="1" applyFont="1" applyFill="1" applyBorder="1" applyAlignment="1">
      <alignment vertical="center"/>
    </xf>
    <xf numFmtId="176" fontId="2" fillId="0" borderId="6" xfId="0" applyNumberFormat="1" applyFont="1" applyFill="1" applyBorder="1" applyAlignment="1">
      <alignment vertical="center"/>
    </xf>
    <xf numFmtId="176" fontId="2" fillId="0" borderId="56" xfId="0" applyNumberFormat="1" applyFont="1" applyFill="1" applyBorder="1" applyAlignment="1">
      <alignment horizontal="centerContinuous" vertical="center"/>
    </xf>
    <xf numFmtId="176" fontId="2" fillId="0" borderId="42" xfId="0" applyNumberFormat="1" applyFont="1" applyFill="1" applyBorder="1" applyAlignment="1">
      <alignment horizontal="centerContinuous" vertical="center"/>
    </xf>
    <xf numFmtId="176" fontId="2" fillId="0" borderId="42" xfId="0" applyNumberFormat="1" applyFont="1" applyFill="1" applyBorder="1" applyAlignment="1">
      <alignment vertical="center"/>
    </xf>
    <xf numFmtId="176" fontId="2" fillId="0" borderId="44" xfId="0" applyNumberFormat="1" applyFont="1" applyFill="1" applyBorder="1" applyAlignment="1">
      <alignment vertical="center"/>
    </xf>
    <xf numFmtId="176" fontId="2" fillId="0" borderId="53" xfId="0" applyNumberFormat="1" applyFont="1" applyFill="1" applyBorder="1" applyAlignment="1">
      <alignment vertical="center"/>
    </xf>
    <xf numFmtId="176" fontId="3" fillId="0" borderId="43" xfId="0" applyNumberFormat="1" applyFont="1" applyFill="1" applyBorder="1" applyAlignment="1">
      <alignment vertical="center"/>
    </xf>
    <xf numFmtId="176" fontId="2" fillId="0" borderId="45" xfId="0" applyNumberFormat="1" applyFont="1" applyFill="1" applyBorder="1" applyAlignment="1">
      <alignment horizontal="centerContinuous" vertical="center"/>
    </xf>
    <xf numFmtId="176" fontId="2" fillId="0" borderId="45" xfId="0" applyNumberFormat="1" applyFont="1" applyFill="1" applyBorder="1" applyAlignment="1">
      <alignment vertical="center"/>
    </xf>
    <xf numFmtId="176" fontId="2" fillId="0" borderId="47" xfId="0" applyNumberFormat="1" applyFont="1" applyFill="1" applyBorder="1" applyAlignment="1">
      <alignment vertical="center"/>
    </xf>
    <xf numFmtId="176" fontId="2" fillId="0" borderId="54" xfId="0" applyNumberFormat="1" applyFont="1" applyFill="1" applyBorder="1" applyAlignment="1">
      <alignment vertical="center"/>
    </xf>
    <xf numFmtId="176" fontId="3" fillId="0" borderId="46" xfId="0" applyNumberFormat="1" applyFont="1" applyFill="1" applyBorder="1" applyAlignment="1">
      <alignment vertical="center"/>
    </xf>
    <xf numFmtId="176" fontId="2" fillId="0" borderId="47" xfId="0" applyNumberFormat="1" applyFont="1" applyFill="1" applyBorder="1" applyAlignment="1">
      <alignment horizontal="right" vertical="center"/>
    </xf>
    <xf numFmtId="176" fontId="2" fillId="0" borderId="48" xfId="0" applyNumberFormat="1" applyFont="1" applyFill="1" applyBorder="1" applyAlignment="1">
      <alignment horizontal="centerContinuous" vertical="center"/>
    </xf>
    <xf numFmtId="176" fontId="2" fillId="0" borderId="48" xfId="0" applyNumberFormat="1" applyFont="1" applyFill="1" applyBorder="1" applyAlignment="1">
      <alignment vertical="center"/>
    </xf>
    <xf numFmtId="176" fontId="2" fillId="0" borderId="50" xfId="0" applyNumberFormat="1" applyFont="1" applyFill="1" applyBorder="1" applyAlignment="1">
      <alignment vertical="center"/>
    </xf>
    <xf numFmtId="176" fontId="2" fillId="0" borderId="50" xfId="0" applyNumberFormat="1" applyFont="1" applyFill="1" applyBorder="1" applyAlignment="1">
      <alignment horizontal="right" vertical="center"/>
    </xf>
    <xf numFmtId="176" fontId="2" fillId="0" borderId="55" xfId="0" applyNumberFormat="1" applyFont="1" applyFill="1" applyBorder="1" applyAlignment="1">
      <alignment vertical="center"/>
    </xf>
    <xf numFmtId="176" fontId="3" fillId="0" borderId="49" xfId="0" applyNumberFormat="1" applyFont="1" applyFill="1" applyBorder="1" applyAlignment="1">
      <alignment vertical="center"/>
    </xf>
    <xf numFmtId="176" fontId="2" fillId="0" borderId="7" xfId="0" applyNumberFormat="1" applyFont="1" applyFill="1" applyBorder="1" applyAlignment="1">
      <alignment vertical="center"/>
    </xf>
    <xf numFmtId="176" fontId="2" fillId="0" borderId="35" xfId="0" applyNumberFormat="1" applyFont="1" applyFill="1" applyBorder="1" applyAlignment="1">
      <alignment vertical="center"/>
    </xf>
    <xf numFmtId="176" fontId="2" fillId="0" borderId="52" xfId="0" applyNumberFormat="1" applyFont="1" applyFill="1" applyBorder="1" applyAlignment="1">
      <alignment vertical="center"/>
    </xf>
    <xf numFmtId="176" fontId="3" fillId="0" borderId="8" xfId="0" applyNumberFormat="1" applyFont="1" applyFill="1" applyBorder="1" applyAlignment="1">
      <alignment vertical="center"/>
    </xf>
    <xf numFmtId="176" fontId="2" fillId="0" borderId="0" xfId="0" applyNumberFormat="1" applyFont="1" applyFill="1" applyBorder="1" applyAlignment="1">
      <alignment vertical="center"/>
    </xf>
    <xf numFmtId="176" fontId="2" fillId="0" borderId="4" xfId="0" applyNumberFormat="1" applyFont="1" applyFill="1" applyBorder="1" applyAlignment="1">
      <alignment vertical="center"/>
    </xf>
    <xf numFmtId="176" fontId="2" fillId="0" borderId="34" xfId="0" applyNumberFormat="1" applyFont="1" applyFill="1" applyBorder="1" applyAlignment="1">
      <alignment vertical="center"/>
    </xf>
    <xf numFmtId="176" fontId="2" fillId="0" borderId="5" xfId="0" applyNumberFormat="1" applyFont="1" applyFill="1" applyBorder="1" applyAlignment="1">
      <alignment vertical="center"/>
    </xf>
    <xf numFmtId="176" fontId="2" fillId="0" borderId="26" xfId="0" applyNumberFormat="1" applyFont="1" applyFill="1" applyBorder="1" applyAlignment="1">
      <alignment vertical="center"/>
    </xf>
    <xf numFmtId="176" fontId="2" fillId="0" borderId="8" xfId="0" applyNumberFormat="1" applyFont="1" applyFill="1" applyBorder="1" applyAlignment="1">
      <alignment vertical="center"/>
    </xf>
    <xf numFmtId="176" fontId="3" fillId="0" borderId="7" xfId="0" applyNumberFormat="1" applyFont="1" applyFill="1" applyBorder="1" applyAlignment="1">
      <alignment horizontal="center" vertical="top" wrapText="1"/>
    </xf>
    <xf numFmtId="176" fontId="3" fillId="0" borderId="10" xfId="0" applyNumberFormat="1" applyFont="1" applyFill="1" applyBorder="1" applyAlignment="1">
      <alignment horizontal="center" vertical="top" wrapText="1"/>
    </xf>
    <xf numFmtId="176" fontId="3" fillId="0" borderId="36" xfId="0" applyNumberFormat="1" applyFont="1" applyFill="1" applyBorder="1" applyAlignment="1">
      <alignment vertical="top" wrapText="1"/>
    </xf>
    <xf numFmtId="176" fontId="3" fillId="0" borderId="14" xfId="0" applyNumberFormat="1" applyFont="1" applyFill="1" applyBorder="1" applyAlignment="1">
      <alignment vertical="top" wrapText="1"/>
    </xf>
    <xf numFmtId="176" fontId="3" fillId="0" borderId="37" xfId="0" applyNumberFormat="1" applyFont="1" applyFill="1" applyBorder="1" applyAlignment="1">
      <alignment vertical="top" wrapText="1"/>
    </xf>
    <xf numFmtId="176" fontId="3" fillId="0" borderId="17" xfId="0" applyNumberFormat="1" applyFont="1" applyFill="1" applyBorder="1" applyAlignment="1">
      <alignment vertical="top" wrapText="1"/>
    </xf>
    <xf numFmtId="177" fontId="3" fillId="0" borderId="38" xfId="0" applyNumberFormat="1" applyFont="1" applyFill="1" applyBorder="1" applyAlignment="1">
      <alignment horizontal="center" vertical="top" wrapText="1"/>
    </xf>
    <xf numFmtId="177" fontId="3" fillId="0" borderId="15" xfId="0" applyNumberFormat="1" applyFont="1" applyFill="1" applyBorder="1" applyAlignment="1">
      <alignment horizontal="center" vertical="top" wrapText="1"/>
    </xf>
    <xf numFmtId="177" fontId="2" fillId="0" borderId="39" xfId="0" applyNumberFormat="1" applyFont="1" applyFill="1" applyBorder="1" applyAlignment="1">
      <alignment vertical="top" wrapText="1"/>
    </xf>
    <xf numFmtId="177" fontId="2" fillId="0" borderId="14" xfId="0" applyNumberFormat="1" applyFont="1" applyFill="1" applyBorder="1" applyAlignment="1">
      <alignment vertical="top" wrapText="1"/>
    </xf>
    <xf numFmtId="177" fontId="9" fillId="0" borderId="60" xfId="0" applyNumberFormat="1" applyFont="1" applyFill="1" applyBorder="1" applyAlignment="1">
      <alignment vertical="top" wrapText="1"/>
    </xf>
    <xf numFmtId="177" fontId="9" fillId="0" borderId="15" xfId="0" applyNumberFormat="1" applyFont="1" applyFill="1" applyBorder="1" applyAlignment="1">
      <alignment vertical="top" wrapText="1"/>
    </xf>
    <xf numFmtId="177" fontId="3" fillId="0" borderId="39" xfId="0" applyNumberFormat="1" applyFont="1" applyFill="1" applyBorder="1" applyAlignment="1">
      <alignment horizontal="center" vertical="top" wrapText="1"/>
    </xf>
    <xf numFmtId="177" fontId="3" fillId="0" borderId="13" xfId="0" applyNumberFormat="1" applyFont="1" applyFill="1" applyBorder="1" applyAlignment="1">
      <alignment horizontal="center" vertical="top" wrapText="1"/>
    </xf>
    <xf numFmtId="176" fontId="2" fillId="0" borderId="11" xfId="0" applyNumberFormat="1" applyFont="1" applyFill="1" applyBorder="1">
      <alignment vertical="center"/>
    </xf>
    <xf numFmtId="176" fontId="3" fillId="0" borderId="62" xfId="0" applyNumberFormat="1" applyFont="1" applyFill="1" applyBorder="1" applyAlignment="1">
      <alignment vertical="top" wrapText="1"/>
    </xf>
    <xf numFmtId="176" fontId="3" fillId="0" borderId="63" xfId="0" applyNumberFormat="1" applyFont="1" applyFill="1" applyBorder="1" applyAlignment="1">
      <alignment vertical="top" wrapText="1"/>
    </xf>
    <xf numFmtId="176" fontId="3" fillId="0" borderId="64" xfId="0" applyNumberFormat="1" applyFont="1" applyFill="1" applyBorder="1" applyAlignment="1">
      <alignment vertical="top" wrapText="1"/>
    </xf>
    <xf numFmtId="177" fontId="2" fillId="0" borderId="36" xfId="0" applyNumberFormat="1" applyFont="1" applyFill="1" applyBorder="1" applyAlignment="1">
      <alignment vertical="top" wrapText="1"/>
    </xf>
    <xf numFmtId="177" fontId="9" fillId="0" borderId="61" xfId="0" applyNumberFormat="1" applyFont="1" applyFill="1" applyBorder="1" applyAlignment="1">
      <alignment vertical="top" wrapText="1"/>
    </xf>
    <xf numFmtId="177" fontId="9" fillId="0" borderId="38" xfId="0" applyNumberFormat="1" applyFont="1" applyFill="1" applyBorder="1" applyAlignment="1">
      <alignment vertical="top" wrapText="1"/>
    </xf>
    <xf numFmtId="177" fontId="2" fillId="0" borderId="14" xfId="0" applyNumberFormat="1" applyFont="1" applyFill="1" applyBorder="1" applyAlignment="1">
      <alignment horizontal="center" vertical="top" wrapText="1"/>
    </xf>
    <xf numFmtId="177" fontId="9" fillId="0" borderId="60" xfId="0" applyNumberFormat="1" applyFont="1" applyFill="1" applyBorder="1" applyAlignment="1">
      <alignment horizontal="center" vertical="top" wrapText="1"/>
    </xf>
    <xf numFmtId="177" fontId="9" fillId="0" borderId="15" xfId="0" applyNumberFormat="1" applyFont="1" applyFill="1" applyBorder="1" applyAlignment="1">
      <alignment horizontal="center" vertical="top" wrapText="1"/>
    </xf>
    <xf numFmtId="176" fontId="3" fillId="0" borderId="27" xfId="0" applyNumberFormat="1" applyFont="1" applyFill="1" applyBorder="1" applyAlignment="1">
      <alignment horizontal="right" vertical="top" wrapText="1"/>
    </xf>
    <xf numFmtId="176" fontId="2" fillId="0" borderId="0" xfId="0" applyNumberFormat="1" applyFont="1">
      <alignment vertical="center"/>
    </xf>
    <xf numFmtId="176" fontId="5" fillId="0" borderId="29" xfId="0" applyNumberFormat="1" applyFont="1" applyFill="1" applyBorder="1" applyAlignment="1">
      <alignment vertical="top" wrapText="1"/>
    </xf>
    <xf numFmtId="176" fontId="2" fillId="0" borderId="10" xfId="0" applyNumberFormat="1" applyFont="1" applyFill="1" applyBorder="1" applyAlignment="1">
      <alignment vertical="top" wrapText="1"/>
    </xf>
    <xf numFmtId="176" fontId="2" fillId="0" borderId="12" xfId="0" applyNumberFormat="1" applyFont="1" applyFill="1" applyBorder="1" applyAlignment="1">
      <alignment vertical="top" wrapText="1"/>
    </xf>
    <xf numFmtId="176" fontId="2" fillId="0" borderId="11" xfId="0" applyNumberFormat="1"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99FF99"/>
      <color rgb="FF66CCFF"/>
      <color rgb="FFFF99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11906</xdr:colOff>
      <xdr:row>58</xdr:row>
      <xdr:rowOff>5953</xdr:rowOff>
    </xdr:from>
    <xdr:to>
      <xdr:col>22</xdr:col>
      <xdr:colOff>5953</xdr:colOff>
      <xdr:row>61</xdr:row>
      <xdr:rowOff>1114425</xdr:rowOff>
    </xdr:to>
    <xdr:sp macro="" textlink="">
      <xdr:nvSpPr>
        <xdr:cNvPr id="7" name="角丸四角形 6"/>
        <xdr:cNvSpPr/>
      </xdr:nvSpPr>
      <xdr:spPr>
        <a:xfrm>
          <a:off x="2363390" y="12608719"/>
          <a:ext cx="6887766" cy="2537222"/>
        </a:xfrm>
        <a:prstGeom prst="roundRect">
          <a:avLst>
            <a:gd name="adj" fmla="val 195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5955</xdr:colOff>
      <xdr:row>63</xdr:row>
      <xdr:rowOff>1</xdr:rowOff>
    </xdr:from>
    <xdr:to>
      <xdr:col>22</xdr:col>
      <xdr:colOff>4763</xdr:colOff>
      <xdr:row>77</xdr:row>
      <xdr:rowOff>0</xdr:rowOff>
    </xdr:to>
    <xdr:sp macro="" textlink="">
      <xdr:nvSpPr>
        <xdr:cNvPr id="9" name="角丸四角形 8"/>
        <xdr:cNvSpPr/>
      </xdr:nvSpPr>
      <xdr:spPr>
        <a:xfrm>
          <a:off x="3025380" y="13515976"/>
          <a:ext cx="8495108" cy="4495799"/>
        </a:xfrm>
        <a:prstGeom prst="roundRect">
          <a:avLst>
            <a:gd name="adj" fmla="val 1955"/>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21</xdr:col>
      <xdr:colOff>428625</xdr:colOff>
      <xdr:row>58</xdr:row>
      <xdr:rowOff>0</xdr:rowOff>
    </xdr:from>
    <xdr:to>
      <xdr:col>22</xdr:col>
      <xdr:colOff>38100</xdr:colOff>
      <xdr:row>59</xdr:row>
      <xdr:rowOff>19050</xdr:rowOff>
    </xdr:to>
    <xdr:sp macro="" textlink="">
      <xdr:nvSpPr>
        <xdr:cNvPr id="24" name="角丸四角形 23"/>
        <xdr:cNvSpPr/>
      </xdr:nvSpPr>
      <xdr:spPr>
        <a:xfrm>
          <a:off x="11229975" y="11068050"/>
          <a:ext cx="323850" cy="190500"/>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13</xdr:row>
      <xdr:rowOff>9525</xdr:rowOff>
    </xdr:from>
    <xdr:to>
      <xdr:col>5</xdr:col>
      <xdr:colOff>0</xdr:colOff>
      <xdr:row>14</xdr:row>
      <xdr:rowOff>1350</xdr:rowOff>
    </xdr:to>
    <xdr:sp macro="" textlink="">
      <xdr:nvSpPr>
        <xdr:cNvPr id="21" name="角丸四角形 20"/>
        <xdr:cNvSpPr/>
      </xdr:nvSpPr>
      <xdr:spPr>
        <a:xfrm>
          <a:off x="628650" y="2133600"/>
          <a:ext cx="1876425" cy="153750"/>
        </a:xfrm>
        <a:prstGeom prst="roundRect">
          <a:avLst>
            <a:gd name="adj" fmla="val 1955"/>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0</xdr:colOff>
      <xdr:row>13</xdr:row>
      <xdr:rowOff>0</xdr:rowOff>
    </xdr:from>
    <xdr:to>
      <xdr:col>7</xdr:col>
      <xdr:colOff>9526</xdr:colOff>
      <xdr:row>15</xdr:row>
      <xdr:rowOff>0</xdr:rowOff>
    </xdr:to>
    <xdr:sp macro="" textlink="">
      <xdr:nvSpPr>
        <xdr:cNvPr id="22" name="角丸四角形 21"/>
        <xdr:cNvSpPr/>
      </xdr:nvSpPr>
      <xdr:spPr>
        <a:xfrm>
          <a:off x="2938469" y="2209800"/>
          <a:ext cx="1033457" cy="361950"/>
        </a:xfrm>
        <a:prstGeom prst="roundRect">
          <a:avLst>
            <a:gd name="adj" fmla="val 1955"/>
          </a:avLst>
        </a:prstGeom>
        <a:no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0</xdr:colOff>
      <xdr:row>14</xdr:row>
      <xdr:rowOff>28578</xdr:rowOff>
    </xdr:from>
    <xdr:to>
      <xdr:col>5</xdr:col>
      <xdr:colOff>0</xdr:colOff>
      <xdr:row>16</xdr:row>
      <xdr:rowOff>171450</xdr:rowOff>
    </xdr:to>
    <xdr:sp macro="" textlink="">
      <xdr:nvSpPr>
        <xdr:cNvPr id="29" name="角丸四角形 28"/>
        <xdr:cNvSpPr/>
      </xdr:nvSpPr>
      <xdr:spPr>
        <a:xfrm>
          <a:off x="628650" y="2695578"/>
          <a:ext cx="1876425" cy="523872"/>
        </a:xfrm>
        <a:prstGeom prst="roundRect">
          <a:avLst>
            <a:gd name="adj" fmla="val 1955"/>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11</xdr:col>
      <xdr:colOff>266700</xdr:colOff>
      <xdr:row>58</xdr:row>
      <xdr:rowOff>0</xdr:rowOff>
    </xdr:from>
    <xdr:ext cx="333375" cy="186690"/>
    <xdr:sp macro="" textlink="">
      <xdr:nvSpPr>
        <xdr:cNvPr id="30" name="角丸四角形 29"/>
        <xdr:cNvSpPr/>
      </xdr:nvSpPr>
      <xdr:spPr>
        <a:xfrm>
          <a:off x="5391150" y="11068050"/>
          <a:ext cx="333375" cy="186690"/>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oneCellAnchor>
    <xdr:from>
      <xdr:col>11</xdr:col>
      <xdr:colOff>266700</xdr:colOff>
      <xdr:row>62</xdr:row>
      <xdr:rowOff>161925</xdr:rowOff>
    </xdr:from>
    <xdr:ext cx="333375" cy="194310"/>
    <xdr:sp macro="" textlink="">
      <xdr:nvSpPr>
        <xdr:cNvPr id="32" name="角丸四角形 31"/>
        <xdr:cNvSpPr/>
      </xdr:nvSpPr>
      <xdr:spPr>
        <a:xfrm>
          <a:off x="5391150" y="13506450"/>
          <a:ext cx="333375" cy="19431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oneCellAnchor>
    <xdr:from>
      <xdr:col>11</xdr:col>
      <xdr:colOff>266700</xdr:colOff>
      <xdr:row>68</xdr:row>
      <xdr:rowOff>161925</xdr:rowOff>
    </xdr:from>
    <xdr:ext cx="333375" cy="194610"/>
    <xdr:sp macro="" textlink="">
      <xdr:nvSpPr>
        <xdr:cNvPr id="33" name="角丸四角形 32"/>
        <xdr:cNvSpPr/>
      </xdr:nvSpPr>
      <xdr:spPr>
        <a:xfrm>
          <a:off x="5391150" y="15335250"/>
          <a:ext cx="333375" cy="19461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oneCellAnchor>
    <xdr:from>
      <xdr:col>11</xdr:col>
      <xdr:colOff>266700</xdr:colOff>
      <xdr:row>73</xdr:row>
      <xdr:rowOff>161925</xdr:rowOff>
    </xdr:from>
    <xdr:ext cx="333375" cy="194610"/>
    <xdr:sp macro="" textlink="">
      <xdr:nvSpPr>
        <xdr:cNvPr id="34" name="角丸四角形 33"/>
        <xdr:cNvSpPr/>
      </xdr:nvSpPr>
      <xdr:spPr>
        <a:xfrm>
          <a:off x="5391150" y="16983075"/>
          <a:ext cx="333375" cy="19461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oneCellAnchor>
    <xdr:from>
      <xdr:col>20</xdr:col>
      <xdr:colOff>266700</xdr:colOff>
      <xdr:row>68</xdr:row>
      <xdr:rowOff>161925</xdr:rowOff>
    </xdr:from>
    <xdr:ext cx="333375" cy="194610"/>
    <xdr:sp macro="" textlink="">
      <xdr:nvSpPr>
        <xdr:cNvPr id="36" name="角丸四角形 35"/>
        <xdr:cNvSpPr/>
      </xdr:nvSpPr>
      <xdr:spPr>
        <a:xfrm>
          <a:off x="10487025" y="15335250"/>
          <a:ext cx="333375" cy="19461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oneCellAnchor>
    <xdr:from>
      <xdr:col>20</xdr:col>
      <xdr:colOff>266700</xdr:colOff>
      <xdr:row>73</xdr:row>
      <xdr:rowOff>161925</xdr:rowOff>
    </xdr:from>
    <xdr:ext cx="333375" cy="194610"/>
    <xdr:sp macro="" textlink="">
      <xdr:nvSpPr>
        <xdr:cNvPr id="37" name="角丸四角形 36"/>
        <xdr:cNvSpPr/>
      </xdr:nvSpPr>
      <xdr:spPr>
        <a:xfrm>
          <a:off x="10487025" y="16983075"/>
          <a:ext cx="333375" cy="19461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oneCellAnchor>
    <xdr:from>
      <xdr:col>20</xdr:col>
      <xdr:colOff>266700</xdr:colOff>
      <xdr:row>58</xdr:row>
      <xdr:rowOff>0</xdr:rowOff>
    </xdr:from>
    <xdr:ext cx="333375" cy="186690"/>
    <xdr:sp macro="" textlink="">
      <xdr:nvSpPr>
        <xdr:cNvPr id="38" name="角丸四角形 37"/>
        <xdr:cNvSpPr/>
      </xdr:nvSpPr>
      <xdr:spPr>
        <a:xfrm>
          <a:off x="10487025" y="11068050"/>
          <a:ext cx="333375" cy="186690"/>
        </a:xfrm>
        <a:prstGeom prst="roundRect">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oneCellAnchor>
    <xdr:from>
      <xdr:col>20</xdr:col>
      <xdr:colOff>276225</xdr:colOff>
      <xdr:row>62</xdr:row>
      <xdr:rowOff>161925</xdr:rowOff>
    </xdr:from>
    <xdr:ext cx="333375" cy="194310"/>
    <xdr:sp macro="" textlink="">
      <xdr:nvSpPr>
        <xdr:cNvPr id="39" name="角丸四角形 38"/>
        <xdr:cNvSpPr/>
      </xdr:nvSpPr>
      <xdr:spPr>
        <a:xfrm>
          <a:off x="10496550" y="13506450"/>
          <a:ext cx="333375" cy="194310"/>
        </a:xfrm>
        <a:prstGeom prst="roundRect">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twoCellAnchor>
    <xdr:from>
      <xdr:col>22</xdr:col>
      <xdr:colOff>38101</xdr:colOff>
      <xdr:row>57</xdr:row>
      <xdr:rowOff>981074</xdr:rowOff>
    </xdr:from>
    <xdr:to>
      <xdr:col>23</xdr:col>
      <xdr:colOff>0</xdr:colOff>
      <xdr:row>67</xdr:row>
      <xdr:rowOff>561974</xdr:rowOff>
    </xdr:to>
    <xdr:sp macro="" textlink="">
      <xdr:nvSpPr>
        <xdr:cNvPr id="40" name="角丸四角形 39"/>
        <xdr:cNvSpPr/>
      </xdr:nvSpPr>
      <xdr:spPr>
        <a:xfrm>
          <a:off x="9286876" y="12896849"/>
          <a:ext cx="809624" cy="4429125"/>
        </a:xfrm>
        <a:prstGeom prst="roundRect">
          <a:avLst>
            <a:gd name="adj" fmla="val 1955"/>
          </a:avLst>
        </a:prstGeom>
        <a:noFill/>
        <a:ln>
          <a:solidFill>
            <a:srgbClr val="00B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22</xdr:col>
      <xdr:colOff>904876</xdr:colOff>
      <xdr:row>0</xdr:row>
      <xdr:rowOff>0</xdr:rowOff>
    </xdr:from>
    <xdr:to>
      <xdr:col>23</xdr:col>
      <xdr:colOff>819151</xdr:colOff>
      <xdr:row>1</xdr:row>
      <xdr:rowOff>57150</xdr:rowOff>
    </xdr:to>
    <xdr:sp macro="" textlink="">
      <xdr:nvSpPr>
        <xdr:cNvPr id="26" name="テキスト ボックス 25"/>
        <xdr:cNvSpPr txBox="1"/>
      </xdr:nvSpPr>
      <xdr:spPr>
        <a:xfrm>
          <a:off x="12553951" y="0"/>
          <a:ext cx="1295400" cy="247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資料２－２</a:t>
          </a:r>
        </a:p>
      </xdr:txBody>
    </xdr:sp>
    <xdr:clientData/>
  </xdr:twoCellAnchor>
  <xdr:oneCellAnchor>
    <xdr:from>
      <xdr:col>20</xdr:col>
      <xdr:colOff>0</xdr:colOff>
      <xdr:row>77</xdr:row>
      <xdr:rowOff>133349</xdr:rowOff>
    </xdr:from>
    <xdr:ext cx="1733550" cy="704851"/>
    <xdr:sp macro="" textlink="">
      <xdr:nvSpPr>
        <xdr:cNvPr id="18" name="角丸四角形 17"/>
        <xdr:cNvSpPr/>
      </xdr:nvSpPr>
      <xdr:spPr>
        <a:xfrm>
          <a:off x="10353675" y="16763999"/>
          <a:ext cx="1733550" cy="704851"/>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oneCellAnchor>
    <xdr:from>
      <xdr:col>19</xdr:col>
      <xdr:colOff>580292</xdr:colOff>
      <xdr:row>57</xdr:row>
      <xdr:rowOff>624254</xdr:rowOff>
    </xdr:from>
    <xdr:ext cx="1362074" cy="222739"/>
    <xdr:sp macro="" textlink="">
      <xdr:nvSpPr>
        <xdr:cNvPr id="19" name="角丸四角形 18"/>
        <xdr:cNvSpPr/>
      </xdr:nvSpPr>
      <xdr:spPr>
        <a:xfrm>
          <a:off x="10360269" y="9653954"/>
          <a:ext cx="1362074" cy="222739"/>
        </a:xfrm>
        <a:prstGeom prst="round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AF122"/>
  <sheetViews>
    <sheetView tabSelected="1" view="pageBreakPreview" zoomScaleNormal="100" zoomScaleSheetLayoutView="100" workbookViewId="0"/>
  </sheetViews>
  <sheetFormatPr defaultColWidth="2.5703125" defaultRowHeight="13.5" customHeight="1"/>
  <cols>
    <col min="1" max="1" width="2.7109375" style="5" customWidth="1"/>
    <col min="2" max="2" width="6.7109375" style="5" customWidth="1"/>
    <col min="3" max="3" width="12.7109375" style="5" customWidth="1"/>
    <col min="4" max="6" width="7.7109375" style="5" customWidth="1"/>
    <col min="7" max="8" width="5.7109375" style="5" customWidth="1"/>
    <col min="9" max="10" width="6.7109375" style="5" customWidth="1"/>
    <col min="11" max="13" width="8.7109375" style="5" customWidth="1"/>
    <col min="14" max="16" width="6.7109375" style="5" customWidth="1"/>
    <col min="17" max="18" width="10.7109375" style="5" customWidth="1"/>
    <col min="19" max="21" width="8.7109375" style="5" customWidth="1"/>
    <col min="22" max="22" width="10.7109375" style="5" customWidth="1"/>
    <col min="23" max="23" width="20.7109375" style="5" customWidth="1"/>
    <col min="24" max="24" width="12.7109375" style="5" customWidth="1"/>
    <col min="25" max="25" width="8.7109375" style="5" customWidth="1"/>
    <col min="26" max="27" width="10.85546875" style="5" customWidth="1"/>
    <col min="28" max="28" width="8.7109375" style="5" customWidth="1"/>
    <col min="29" max="30" width="6.7109375" style="5" customWidth="1"/>
    <col min="31" max="31" width="10.7109375" style="5" customWidth="1"/>
    <col min="32" max="32" width="17.5703125" style="5" bestFit="1" customWidth="1"/>
    <col min="33" max="16384" width="2.5703125" style="5"/>
  </cols>
  <sheetData>
    <row r="1" spans="1:32" s="51" customFormat="1" ht="15" customHeight="1">
      <c r="A1" s="4" t="s">
        <v>30</v>
      </c>
      <c r="B1" s="52"/>
      <c r="C1" s="52"/>
      <c r="D1" s="52"/>
      <c r="E1" s="52"/>
      <c r="F1" s="52"/>
      <c r="G1" s="52"/>
      <c r="H1" s="52"/>
      <c r="I1" s="52"/>
      <c r="J1" s="52"/>
      <c r="K1" s="52"/>
      <c r="L1" s="52"/>
      <c r="M1" s="52"/>
      <c r="N1" s="52"/>
      <c r="O1" s="50"/>
      <c r="P1" s="50"/>
      <c r="Q1" s="50"/>
      <c r="R1" s="50"/>
      <c r="S1" s="50"/>
      <c r="T1" s="50"/>
      <c r="U1" s="50"/>
      <c r="V1" s="50"/>
      <c r="W1" s="50"/>
      <c r="X1" s="50"/>
      <c r="Y1" s="52"/>
      <c r="Z1" s="50"/>
      <c r="AA1" s="50"/>
      <c r="AB1" s="50"/>
      <c r="AC1" s="50"/>
      <c r="AD1" s="50"/>
      <c r="AE1" s="50"/>
      <c r="AF1" s="50"/>
    </row>
    <row r="2" spans="1:32" ht="15" customHeight="1">
      <c r="B2" s="86"/>
      <c r="C2" s="86"/>
      <c r="D2" s="86"/>
      <c r="E2" s="86"/>
      <c r="F2" s="86"/>
      <c r="G2" s="86"/>
      <c r="H2" s="86"/>
      <c r="I2" s="86"/>
      <c r="J2" s="86"/>
      <c r="K2" s="86"/>
      <c r="L2" s="86"/>
      <c r="M2" s="86"/>
      <c r="N2" s="86"/>
      <c r="O2" s="86"/>
      <c r="P2" s="86"/>
      <c r="Q2" s="86"/>
      <c r="R2" s="86"/>
      <c r="S2" s="86"/>
      <c r="T2" s="86"/>
      <c r="U2" s="86"/>
      <c r="Z2" s="86"/>
      <c r="AA2" s="86"/>
      <c r="AB2" s="86"/>
      <c r="AC2" s="86"/>
      <c r="AD2" s="86"/>
      <c r="AE2" s="86"/>
      <c r="AF2" s="86"/>
    </row>
    <row r="3" spans="1:32" ht="15" customHeight="1">
      <c r="B3" s="86"/>
      <c r="C3" s="86"/>
      <c r="D3" s="86"/>
      <c r="E3" s="86"/>
      <c r="F3" s="86"/>
      <c r="G3" s="86"/>
      <c r="H3" s="86"/>
      <c r="I3" s="86"/>
      <c r="J3" s="86"/>
      <c r="K3" s="86"/>
      <c r="L3" s="86"/>
      <c r="M3" s="6" t="s">
        <v>32</v>
      </c>
      <c r="O3" s="86"/>
      <c r="P3" s="86"/>
      <c r="Q3" s="86"/>
      <c r="R3" s="86"/>
      <c r="S3" s="86"/>
      <c r="T3" s="86"/>
      <c r="U3" s="86"/>
      <c r="W3" s="6"/>
      <c r="X3" s="6"/>
      <c r="Y3" s="6"/>
      <c r="Z3" s="86"/>
      <c r="AA3" s="86"/>
      <c r="AB3" s="86"/>
      <c r="AC3" s="86"/>
      <c r="AD3" s="86"/>
      <c r="AE3" s="86"/>
      <c r="AF3" s="86"/>
    </row>
    <row r="4" spans="1:32" ht="15" customHeight="1">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row>
    <row r="5" spans="1:32" ht="15" customHeight="1">
      <c r="A5" s="86" t="s">
        <v>52</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row>
    <row r="6" spans="1:32" ht="15" customHeight="1">
      <c r="A6" s="86" t="s">
        <v>96</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86"/>
      <c r="AF6" s="86"/>
    </row>
    <row r="7" spans="1:32" ht="15" customHeight="1">
      <c r="A7" s="5" t="s">
        <v>113</v>
      </c>
      <c r="B7" s="86"/>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row>
    <row r="8" spans="1:32" ht="15" customHeight="1">
      <c r="A8" s="87" t="s">
        <v>109</v>
      </c>
      <c r="B8" s="86"/>
      <c r="C8" s="86"/>
      <c r="D8" s="86"/>
      <c r="E8" s="86"/>
      <c r="F8" s="86"/>
      <c r="G8" s="86"/>
      <c r="H8" s="86"/>
      <c r="I8" s="86"/>
      <c r="J8" s="86"/>
      <c r="K8" s="86"/>
      <c r="L8" s="86"/>
      <c r="M8" s="86"/>
      <c r="N8" s="86"/>
      <c r="O8" s="86"/>
      <c r="P8" s="86"/>
      <c r="Q8" s="86"/>
      <c r="R8" s="86"/>
      <c r="S8" s="86"/>
      <c r="T8" s="86"/>
      <c r="U8" s="86"/>
      <c r="V8" s="86"/>
      <c r="W8" s="86"/>
      <c r="X8" s="86"/>
      <c r="Y8" s="86"/>
      <c r="Z8" s="86"/>
      <c r="AA8" s="86"/>
      <c r="AB8" s="86"/>
      <c r="AC8" s="86"/>
      <c r="AD8" s="86"/>
      <c r="AE8" s="86"/>
      <c r="AF8" s="86"/>
    </row>
    <row r="9" spans="1:32" ht="15" customHeight="1">
      <c r="A9" s="86"/>
      <c r="B9" s="86"/>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row>
    <row r="10" spans="1:32" ht="15" customHeight="1">
      <c r="A10" s="88" t="s">
        <v>51</v>
      </c>
      <c r="B10" s="86"/>
      <c r="C10" s="86"/>
      <c r="D10" s="86"/>
      <c r="E10" s="86"/>
      <c r="F10" s="86"/>
      <c r="G10" s="86"/>
      <c r="H10" s="86"/>
      <c r="I10" s="6" t="s">
        <v>33</v>
      </c>
      <c r="J10" s="86"/>
      <c r="K10" s="86"/>
      <c r="M10" s="86"/>
      <c r="O10" s="86"/>
      <c r="Q10" s="86"/>
      <c r="R10" s="86"/>
      <c r="S10" s="86"/>
      <c r="T10" s="86"/>
      <c r="U10" s="86"/>
      <c r="V10" s="86"/>
      <c r="W10" s="86"/>
      <c r="X10" s="86"/>
      <c r="Y10" s="86"/>
      <c r="Z10" s="86"/>
      <c r="AA10" s="86"/>
      <c r="AB10" s="86"/>
      <c r="AC10" s="86"/>
      <c r="AD10" s="86"/>
      <c r="AE10" s="86"/>
      <c r="AF10" s="86"/>
    </row>
    <row r="11" spans="1:32" ht="15" customHeight="1">
      <c r="B11" s="55" t="s">
        <v>36</v>
      </c>
      <c r="C11" s="55" t="s">
        <v>50</v>
      </c>
      <c r="D11" s="55" t="s">
        <v>42</v>
      </c>
      <c r="E11" s="89"/>
      <c r="F11" s="55" t="s">
        <v>44</v>
      </c>
      <c r="G11" s="89"/>
      <c r="H11" s="90" t="s">
        <v>41</v>
      </c>
      <c r="I11" s="56"/>
      <c r="J11" s="91"/>
      <c r="K11" s="91"/>
      <c r="L11" s="91"/>
      <c r="M11" s="91"/>
      <c r="N11" s="91"/>
      <c r="O11" s="91"/>
      <c r="P11" s="91"/>
      <c r="Q11" s="91"/>
      <c r="R11" s="91"/>
      <c r="S11" s="91"/>
      <c r="T11" s="91"/>
      <c r="U11" s="92"/>
      <c r="V11" s="86"/>
      <c r="W11" s="86"/>
      <c r="X11" s="86"/>
      <c r="Y11" s="86"/>
      <c r="Z11" s="86"/>
      <c r="AA11" s="86"/>
      <c r="AB11" s="86"/>
    </row>
    <row r="12" spans="1:32" ht="15" customHeight="1">
      <c r="B12" s="93"/>
      <c r="C12" s="93" t="s">
        <v>45</v>
      </c>
      <c r="D12" s="93" t="s">
        <v>43</v>
      </c>
      <c r="E12" s="94"/>
      <c r="F12" s="93" t="s">
        <v>43</v>
      </c>
      <c r="G12" s="94"/>
      <c r="H12" s="95"/>
      <c r="I12" s="96"/>
      <c r="J12" s="91"/>
      <c r="K12" s="91"/>
      <c r="L12" s="91"/>
      <c r="M12" s="91"/>
      <c r="N12" s="91"/>
      <c r="O12" s="91"/>
      <c r="P12" s="91"/>
      <c r="Q12" s="91"/>
      <c r="R12" s="91"/>
      <c r="S12" s="91"/>
      <c r="T12" s="91"/>
      <c r="U12" s="92"/>
      <c r="V12" s="86"/>
      <c r="W12" s="86"/>
      <c r="X12" s="86"/>
      <c r="Y12" s="86"/>
      <c r="Z12" s="86"/>
      <c r="AA12" s="86"/>
      <c r="AB12" s="86"/>
    </row>
    <row r="13" spans="1:32" ht="15" customHeight="1">
      <c r="B13" s="93"/>
      <c r="C13" s="93" t="s">
        <v>141</v>
      </c>
      <c r="D13" s="93" t="s">
        <v>142</v>
      </c>
      <c r="E13" s="94"/>
      <c r="F13" s="93" t="s">
        <v>143</v>
      </c>
      <c r="G13" s="94"/>
      <c r="H13" s="97" t="s">
        <v>144</v>
      </c>
      <c r="I13" s="54"/>
      <c r="J13" s="91"/>
      <c r="K13" s="91"/>
      <c r="L13" s="91"/>
      <c r="M13" s="91"/>
      <c r="N13" s="91"/>
      <c r="O13" s="91"/>
      <c r="P13" s="91"/>
      <c r="Q13" s="91"/>
      <c r="R13" s="91"/>
      <c r="S13" s="91"/>
      <c r="T13" s="91"/>
      <c r="U13" s="92"/>
      <c r="V13" s="86"/>
      <c r="W13" s="86"/>
      <c r="X13" s="86"/>
      <c r="Y13" s="86"/>
      <c r="Z13" s="86"/>
      <c r="AA13" s="86"/>
      <c r="AB13" s="86"/>
    </row>
    <row r="14" spans="1:32" ht="15" customHeight="1">
      <c r="B14" s="98" t="s">
        <v>35</v>
      </c>
      <c r="C14" s="99">
        <f>L59</f>
        <v>20</v>
      </c>
      <c r="D14" s="99"/>
      <c r="E14" s="100">
        <f>SUM(U59:V59)</f>
        <v>126</v>
      </c>
      <c r="F14" s="99"/>
      <c r="G14" s="100">
        <f>W59</f>
        <v>38</v>
      </c>
      <c r="H14" s="101"/>
      <c r="I14" s="102">
        <f>X59</f>
        <v>184</v>
      </c>
      <c r="J14" s="150"/>
      <c r="K14" s="91"/>
      <c r="L14" s="91"/>
      <c r="M14" s="91"/>
      <c r="N14" s="91"/>
      <c r="O14" s="91"/>
      <c r="P14" s="91"/>
      <c r="Q14" s="91"/>
      <c r="R14" s="91"/>
      <c r="S14" s="91"/>
      <c r="T14" s="91"/>
      <c r="U14" s="92"/>
      <c r="V14" s="86"/>
      <c r="W14" s="86"/>
      <c r="X14" s="86"/>
      <c r="Y14" s="86"/>
      <c r="Z14" s="86"/>
      <c r="AA14" s="86"/>
      <c r="AB14" s="86"/>
    </row>
    <row r="15" spans="1:32" ht="15" customHeight="1">
      <c r="B15" s="103" t="s">
        <v>38</v>
      </c>
      <c r="C15" s="104">
        <f>L64</f>
        <v>99</v>
      </c>
      <c r="D15" s="104"/>
      <c r="E15" s="105">
        <f>SUM(U64:V64)</f>
        <v>48</v>
      </c>
      <c r="F15" s="104"/>
      <c r="G15" s="105">
        <f>W64</f>
        <v>14</v>
      </c>
      <c r="H15" s="106"/>
      <c r="I15" s="107">
        <f>X64</f>
        <v>161</v>
      </c>
      <c r="J15" s="91"/>
      <c r="K15" s="91"/>
      <c r="L15" s="91"/>
      <c r="M15" s="91"/>
      <c r="N15" s="91"/>
      <c r="O15" s="91"/>
      <c r="P15" s="91"/>
      <c r="Q15" s="91"/>
      <c r="R15" s="91"/>
      <c r="S15" s="91"/>
      <c r="T15" s="91"/>
      <c r="U15" s="92"/>
      <c r="V15" s="86"/>
      <c r="W15" s="86"/>
      <c r="X15" s="86"/>
      <c r="Y15" s="86"/>
      <c r="Z15" s="86"/>
      <c r="AA15" s="86"/>
      <c r="AB15" s="86"/>
    </row>
    <row r="16" spans="1:32" ht="15" customHeight="1">
      <c r="B16" s="103" t="s">
        <v>39</v>
      </c>
      <c r="C16" s="104">
        <f>L70</f>
        <v>12</v>
      </c>
      <c r="D16" s="104"/>
      <c r="E16" s="105">
        <f>SUM(U70:V70)</f>
        <v>8</v>
      </c>
      <c r="F16" s="104"/>
      <c r="G16" s="108" t="str">
        <f>W70</f>
        <v>-</v>
      </c>
      <c r="H16" s="106"/>
      <c r="I16" s="107">
        <f>X70</f>
        <v>20</v>
      </c>
      <c r="J16" s="91"/>
      <c r="K16" s="91"/>
      <c r="L16" s="91"/>
      <c r="M16" s="91"/>
      <c r="N16" s="91"/>
      <c r="O16" s="91"/>
      <c r="P16" s="91"/>
      <c r="Q16" s="91"/>
      <c r="R16" s="91"/>
      <c r="S16" s="91"/>
      <c r="T16" s="91"/>
      <c r="U16" s="92"/>
      <c r="V16" s="86"/>
      <c r="W16" s="86"/>
      <c r="X16" s="86"/>
      <c r="Y16" s="86"/>
      <c r="Z16" s="86"/>
      <c r="AA16" s="86"/>
      <c r="AB16" s="86"/>
    </row>
    <row r="17" spans="1:32" ht="15" customHeight="1" thickBot="1">
      <c r="B17" s="109" t="s">
        <v>40</v>
      </c>
      <c r="C17" s="110">
        <f>L75</f>
        <v>14</v>
      </c>
      <c r="D17" s="110"/>
      <c r="E17" s="111">
        <f>SUM(U75:V75)</f>
        <v>9</v>
      </c>
      <c r="F17" s="110"/>
      <c r="G17" s="112" t="str">
        <f>W75</f>
        <v>-</v>
      </c>
      <c r="H17" s="113"/>
      <c r="I17" s="114">
        <f>X75</f>
        <v>23</v>
      </c>
      <c r="J17" s="91"/>
      <c r="K17" s="91"/>
      <c r="L17" s="91"/>
      <c r="M17" s="91"/>
      <c r="N17" s="91"/>
      <c r="O17" s="91"/>
      <c r="P17" s="91"/>
      <c r="Q17" s="91"/>
      <c r="R17" s="91"/>
      <c r="S17" s="91"/>
      <c r="T17" s="91"/>
      <c r="U17" s="92"/>
      <c r="V17" s="86"/>
      <c r="W17" s="86"/>
      <c r="X17" s="86"/>
      <c r="Y17" s="86"/>
      <c r="Z17" s="86"/>
      <c r="AA17" s="86"/>
      <c r="AB17" s="86"/>
    </row>
    <row r="18" spans="1:32" ht="15" customHeight="1" thickTop="1">
      <c r="B18" s="53" t="s">
        <v>41</v>
      </c>
      <c r="C18" s="115">
        <f>L79</f>
        <v>145</v>
      </c>
      <c r="D18" s="115"/>
      <c r="E18" s="116">
        <f>SUM(U79:V79)</f>
        <v>191</v>
      </c>
      <c r="F18" s="115"/>
      <c r="G18" s="116">
        <f>W79</f>
        <v>52</v>
      </c>
      <c r="H18" s="117"/>
      <c r="I18" s="118">
        <f>X79</f>
        <v>388</v>
      </c>
      <c r="J18" s="91"/>
      <c r="K18" s="91"/>
      <c r="L18" s="91"/>
      <c r="M18" s="91"/>
      <c r="N18" s="91"/>
      <c r="O18" s="91"/>
      <c r="P18" s="91"/>
      <c r="Q18" s="91"/>
      <c r="R18" s="91"/>
      <c r="S18" s="91"/>
      <c r="T18" s="91"/>
      <c r="U18" s="92"/>
      <c r="V18" s="86"/>
      <c r="W18" s="86"/>
      <c r="X18" s="86"/>
      <c r="Y18" s="86"/>
      <c r="Z18" s="86"/>
      <c r="AA18" s="86"/>
      <c r="AB18" s="86"/>
    </row>
    <row r="19" spans="1:32" ht="15" customHeight="1">
      <c r="B19" s="86"/>
      <c r="C19" s="86"/>
      <c r="D19" s="86"/>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row>
    <row r="20" spans="1:32" ht="15" customHeight="1">
      <c r="A20" s="88" t="s">
        <v>94</v>
      </c>
      <c r="C20" s="86"/>
      <c r="D20" s="86"/>
      <c r="E20" s="86"/>
      <c r="F20" s="86"/>
      <c r="G20" s="86"/>
      <c r="H20" s="86"/>
      <c r="I20" s="86"/>
      <c r="J20" s="86"/>
      <c r="K20" s="86"/>
      <c r="L20" s="86"/>
      <c r="M20" s="86"/>
      <c r="N20" s="86"/>
      <c r="O20" s="86"/>
      <c r="P20" s="86"/>
      <c r="Q20" s="86"/>
      <c r="R20" s="86"/>
      <c r="S20" s="86"/>
      <c r="T20" s="86"/>
      <c r="U20" s="86"/>
      <c r="V20" s="86"/>
      <c r="W20" s="86"/>
      <c r="X20" s="86"/>
      <c r="Y20" s="86"/>
      <c r="Z20" s="86"/>
      <c r="AA20" s="86"/>
      <c r="AB20" s="86"/>
      <c r="AC20" s="86"/>
      <c r="AD20" s="86"/>
      <c r="AE20" s="86"/>
      <c r="AF20" s="86"/>
    </row>
    <row r="21" spans="1:32" ht="15" customHeight="1">
      <c r="A21" s="120" t="s">
        <v>54</v>
      </c>
      <c r="B21" s="121"/>
      <c r="C21" s="122"/>
      <c r="D21" s="121" t="s">
        <v>53</v>
      </c>
      <c r="E21" s="121"/>
      <c r="F21" s="121"/>
      <c r="G21" s="121"/>
      <c r="H21" s="121"/>
      <c r="I21" s="121"/>
      <c r="J21" s="121"/>
      <c r="K21" s="121"/>
      <c r="L21" s="121"/>
      <c r="M21" s="122"/>
      <c r="N21" s="119"/>
      <c r="O21" s="119"/>
      <c r="P21" s="119"/>
      <c r="Q21" s="86"/>
      <c r="R21" s="86"/>
      <c r="S21" s="86"/>
      <c r="T21" s="86"/>
      <c r="U21" s="86"/>
      <c r="V21" s="86"/>
      <c r="W21" s="86"/>
    </row>
    <row r="22" spans="1:32" ht="15" customHeight="1">
      <c r="A22" s="120" t="s">
        <v>55</v>
      </c>
      <c r="B22" s="121"/>
      <c r="C22" s="122"/>
      <c r="D22" s="121" t="s">
        <v>124</v>
      </c>
      <c r="E22" s="121"/>
      <c r="F22" s="121"/>
      <c r="G22" s="121"/>
      <c r="H22" s="121"/>
      <c r="I22" s="121"/>
      <c r="J22" s="121"/>
      <c r="K22" s="121"/>
      <c r="L22" s="121"/>
      <c r="M22" s="122"/>
      <c r="N22" s="119"/>
      <c r="O22" s="119"/>
      <c r="P22" s="119"/>
      <c r="Q22" s="86"/>
      <c r="R22" s="86"/>
      <c r="S22" s="86"/>
      <c r="T22" s="86"/>
      <c r="U22" s="86"/>
      <c r="V22" s="86"/>
      <c r="W22" s="86"/>
    </row>
    <row r="23" spans="1:32" ht="15" customHeight="1">
      <c r="A23" s="123"/>
      <c r="B23" s="119"/>
      <c r="C23" s="96"/>
      <c r="D23" s="119" t="s">
        <v>125</v>
      </c>
      <c r="E23" s="119"/>
      <c r="F23" s="119"/>
      <c r="G23" s="119"/>
      <c r="H23" s="119"/>
      <c r="I23" s="119"/>
      <c r="J23" s="119"/>
      <c r="K23" s="119"/>
      <c r="L23" s="119"/>
      <c r="M23" s="96"/>
      <c r="N23" s="119"/>
      <c r="O23" s="119"/>
      <c r="P23" s="119"/>
      <c r="Q23" s="86"/>
      <c r="R23" s="86"/>
      <c r="S23" s="86"/>
      <c r="T23" s="86"/>
      <c r="U23" s="86"/>
      <c r="V23" s="86"/>
      <c r="W23" s="86"/>
    </row>
    <row r="24" spans="1:32" ht="15" hidden="1" customHeight="1">
      <c r="A24" s="120" t="s">
        <v>98</v>
      </c>
      <c r="B24" s="121"/>
      <c r="C24" s="122"/>
      <c r="D24" s="121" t="s">
        <v>97</v>
      </c>
      <c r="E24" s="121"/>
      <c r="F24" s="121"/>
      <c r="G24" s="121"/>
      <c r="H24" s="121"/>
      <c r="I24" s="121"/>
      <c r="J24" s="121"/>
      <c r="K24" s="121"/>
      <c r="L24" s="121"/>
      <c r="M24" s="122"/>
      <c r="N24" s="119"/>
      <c r="O24" s="119"/>
      <c r="P24" s="119"/>
      <c r="Q24" s="86"/>
      <c r="R24" s="86"/>
      <c r="S24" s="86"/>
      <c r="T24" s="86"/>
      <c r="U24" s="86"/>
      <c r="V24" s="86"/>
      <c r="W24" s="86"/>
    </row>
    <row r="25" spans="1:32" ht="15" hidden="1" customHeight="1">
      <c r="A25" s="123" t="s">
        <v>99</v>
      </c>
      <c r="B25" s="119"/>
      <c r="C25" s="96"/>
      <c r="D25" s="119" t="s">
        <v>110</v>
      </c>
      <c r="E25" s="119"/>
      <c r="F25" s="119"/>
      <c r="G25" s="119"/>
      <c r="H25" s="119"/>
      <c r="I25" s="119"/>
      <c r="J25" s="119"/>
      <c r="K25" s="119"/>
      <c r="L25" s="119"/>
      <c r="M25" s="96"/>
      <c r="N25" s="119"/>
      <c r="O25" s="119"/>
      <c r="P25" s="119"/>
      <c r="Q25" s="86"/>
      <c r="R25" s="86"/>
      <c r="S25" s="86"/>
      <c r="T25" s="86"/>
      <c r="U25" s="86"/>
      <c r="V25" s="86"/>
      <c r="W25" s="86"/>
    </row>
    <row r="26" spans="1:32" ht="15" hidden="1" customHeight="1">
      <c r="A26" s="123"/>
      <c r="B26" s="119"/>
      <c r="C26" s="96"/>
      <c r="D26" s="119" t="s">
        <v>111</v>
      </c>
      <c r="E26" s="119"/>
      <c r="F26" s="119"/>
      <c r="G26" s="119"/>
      <c r="H26" s="119"/>
      <c r="I26" s="119"/>
      <c r="J26" s="119"/>
      <c r="K26" s="119"/>
      <c r="L26" s="119"/>
      <c r="M26" s="96"/>
      <c r="N26" s="119"/>
      <c r="O26" s="119"/>
      <c r="P26" s="119"/>
      <c r="Q26" s="86"/>
      <c r="R26" s="86"/>
      <c r="S26" s="86"/>
      <c r="T26" s="86"/>
      <c r="U26" s="86"/>
      <c r="V26" s="86"/>
      <c r="W26" s="86"/>
    </row>
    <row r="27" spans="1:32" ht="15" hidden="1" customHeight="1">
      <c r="A27" s="123"/>
      <c r="B27" s="119"/>
      <c r="C27" s="96"/>
      <c r="D27" s="119" t="s">
        <v>102</v>
      </c>
      <c r="E27" s="119"/>
      <c r="F27" s="119"/>
      <c r="G27" s="119"/>
      <c r="H27" s="119"/>
      <c r="I27" s="119"/>
      <c r="J27" s="119"/>
      <c r="K27" s="119"/>
      <c r="L27" s="119"/>
      <c r="M27" s="96"/>
      <c r="N27" s="119"/>
      <c r="O27" s="119"/>
      <c r="P27" s="119"/>
      <c r="Q27" s="86"/>
      <c r="R27" s="86"/>
      <c r="S27" s="86"/>
      <c r="T27" s="86"/>
      <c r="U27" s="86"/>
      <c r="V27" s="86"/>
      <c r="W27" s="86"/>
    </row>
    <row r="28" spans="1:32" ht="15" hidden="1" customHeight="1">
      <c r="A28" s="123"/>
      <c r="B28" s="119"/>
      <c r="C28" s="96"/>
      <c r="D28" s="119" t="s">
        <v>103</v>
      </c>
      <c r="E28" s="119"/>
      <c r="F28" s="119"/>
      <c r="G28" s="119"/>
      <c r="H28" s="119"/>
      <c r="I28" s="119"/>
      <c r="J28" s="119"/>
      <c r="K28" s="119"/>
      <c r="L28" s="119"/>
      <c r="M28" s="96"/>
      <c r="N28" s="119"/>
      <c r="O28" s="119"/>
      <c r="P28" s="119"/>
      <c r="Q28" s="86"/>
      <c r="R28" s="86"/>
      <c r="S28" s="86"/>
      <c r="T28" s="86"/>
      <c r="U28" s="86"/>
      <c r="V28" s="86"/>
      <c r="W28" s="86"/>
    </row>
    <row r="29" spans="1:32" ht="15" hidden="1" customHeight="1">
      <c r="A29" s="120" t="s">
        <v>100</v>
      </c>
      <c r="B29" s="121"/>
      <c r="C29" s="122"/>
      <c r="D29" s="121" t="s">
        <v>105</v>
      </c>
      <c r="E29" s="121"/>
      <c r="F29" s="121"/>
      <c r="G29" s="121"/>
      <c r="H29" s="121"/>
      <c r="I29" s="121"/>
      <c r="J29" s="121"/>
      <c r="K29" s="121"/>
      <c r="L29" s="121"/>
      <c r="M29" s="122"/>
      <c r="N29" s="119"/>
      <c r="O29" s="119"/>
      <c r="P29" s="119"/>
      <c r="Q29" s="86"/>
      <c r="R29" s="86"/>
      <c r="S29" s="86"/>
      <c r="T29" s="86"/>
      <c r="U29" s="86"/>
      <c r="V29" s="86"/>
      <c r="W29" s="86"/>
    </row>
    <row r="30" spans="1:32" ht="15" hidden="1" customHeight="1">
      <c r="A30" s="123" t="s">
        <v>101</v>
      </c>
      <c r="B30" s="119"/>
      <c r="C30" s="96"/>
      <c r="D30" s="119" t="s">
        <v>112</v>
      </c>
      <c r="E30" s="119"/>
      <c r="F30" s="119"/>
      <c r="G30" s="119"/>
      <c r="H30" s="119"/>
      <c r="I30" s="119"/>
      <c r="J30" s="119"/>
      <c r="K30" s="119"/>
      <c r="L30" s="119"/>
      <c r="M30" s="96"/>
      <c r="N30" s="119"/>
      <c r="O30" s="119"/>
      <c r="P30" s="119"/>
      <c r="Q30" s="86"/>
      <c r="R30" s="86"/>
      <c r="S30" s="86"/>
      <c r="T30" s="86"/>
      <c r="U30" s="86"/>
      <c r="V30" s="86"/>
      <c r="W30" s="86"/>
    </row>
    <row r="31" spans="1:32" ht="15" hidden="1" customHeight="1">
      <c r="A31" s="123"/>
      <c r="B31" s="119"/>
      <c r="C31" s="96"/>
      <c r="D31" s="119" t="s">
        <v>106</v>
      </c>
      <c r="E31" s="119"/>
      <c r="F31" s="119"/>
      <c r="G31" s="119"/>
      <c r="H31" s="119"/>
      <c r="I31" s="119"/>
      <c r="J31" s="119"/>
      <c r="K31" s="119"/>
      <c r="L31" s="119"/>
      <c r="M31" s="96"/>
      <c r="N31" s="119"/>
      <c r="O31" s="119"/>
      <c r="P31" s="119"/>
      <c r="Q31" s="86"/>
      <c r="R31" s="86"/>
      <c r="S31" s="86"/>
      <c r="T31" s="86"/>
      <c r="U31" s="86"/>
      <c r="V31" s="86"/>
      <c r="W31" s="86"/>
    </row>
    <row r="32" spans="1:32" ht="15" hidden="1" customHeight="1">
      <c r="A32" s="123"/>
      <c r="B32" s="119"/>
      <c r="C32" s="96"/>
      <c r="D32" s="119" t="s">
        <v>108</v>
      </c>
      <c r="E32" s="119"/>
      <c r="F32" s="119"/>
      <c r="G32" s="119"/>
      <c r="H32" s="119"/>
      <c r="I32" s="119"/>
      <c r="J32" s="119"/>
      <c r="K32" s="119"/>
      <c r="L32" s="119"/>
      <c r="M32" s="96"/>
      <c r="N32" s="119"/>
      <c r="O32" s="119"/>
      <c r="P32" s="119"/>
      <c r="Q32" s="86"/>
      <c r="R32" s="86"/>
      <c r="S32" s="86"/>
      <c r="T32" s="86"/>
      <c r="U32" s="86"/>
      <c r="V32" s="86"/>
      <c r="W32" s="86"/>
    </row>
    <row r="33" spans="1:23" ht="15" hidden="1" customHeight="1">
      <c r="A33" s="123"/>
      <c r="B33" s="119"/>
      <c r="C33" s="96"/>
      <c r="D33" s="119" t="s">
        <v>107</v>
      </c>
      <c r="E33" s="119"/>
      <c r="F33" s="119"/>
      <c r="G33" s="119"/>
      <c r="H33" s="119"/>
      <c r="I33" s="119"/>
      <c r="J33" s="119"/>
      <c r="K33" s="119"/>
      <c r="L33" s="119"/>
      <c r="M33" s="96"/>
      <c r="N33" s="119"/>
      <c r="O33" s="119"/>
      <c r="P33" s="119"/>
      <c r="Q33" s="86"/>
      <c r="R33" s="86"/>
      <c r="S33" s="86"/>
      <c r="T33" s="86"/>
      <c r="U33" s="86"/>
      <c r="V33" s="86"/>
      <c r="W33" s="86"/>
    </row>
    <row r="34" spans="1:23" ht="15" hidden="1" customHeight="1">
      <c r="A34" s="115"/>
      <c r="B34" s="116"/>
      <c r="C34" s="124"/>
      <c r="D34" s="116" t="s">
        <v>104</v>
      </c>
      <c r="E34" s="116"/>
      <c r="F34" s="116"/>
      <c r="G34" s="116"/>
      <c r="H34" s="116"/>
      <c r="I34" s="116"/>
      <c r="J34" s="116"/>
      <c r="K34" s="116"/>
      <c r="L34" s="116"/>
      <c r="M34" s="124"/>
      <c r="N34" s="119"/>
      <c r="O34" s="119"/>
      <c r="P34" s="119"/>
      <c r="Q34" s="86"/>
      <c r="R34" s="86"/>
      <c r="S34" s="86"/>
      <c r="T34" s="86"/>
      <c r="U34" s="86"/>
      <c r="V34" s="86"/>
      <c r="W34" s="86"/>
    </row>
    <row r="35" spans="1:23" ht="15" customHeight="1">
      <c r="A35" s="120" t="s">
        <v>145</v>
      </c>
      <c r="B35" s="121"/>
      <c r="C35" s="122"/>
      <c r="D35" s="121" t="s">
        <v>126</v>
      </c>
      <c r="E35" s="121"/>
      <c r="F35" s="121"/>
      <c r="G35" s="121"/>
      <c r="H35" s="121"/>
      <c r="I35" s="121"/>
      <c r="J35" s="121"/>
      <c r="K35" s="121"/>
      <c r="L35" s="121"/>
      <c r="M35" s="122"/>
      <c r="N35" s="119"/>
      <c r="O35" s="119"/>
      <c r="P35" s="119"/>
      <c r="Q35" s="86"/>
      <c r="R35" s="86"/>
      <c r="S35" s="86"/>
      <c r="T35" s="86"/>
      <c r="U35" s="86"/>
      <c r="V35" s="86"/>
      <c r="W35" s="86"/>
    </row>
    <row r="36" spans="1:23" ht="15" customHeight="1">
      <c r="A36" s="123"/>
      <c r="B36" s="119"/>
      <c r="C36" s="96"/>
      <c r="D36" s="119" t="s">
        <v>123</v>
      </c>
      <c r="E36" s="119"/>
      <c r="F36" s="119"/>
      <c r="G36" s="119"/>
      <c r="H36" s="119"/>
      <c r="I36" s="119"/>
      <c r="J36" s="119"/>
      <c r="K36" s="119"/>
      <c r="L36" s="119"/>
      <c r="M36" s="96"/>
      <c r="N36" s="119"/>
      <c r="O36" s="119"/>
      <c r="P36" s="119"/>
      <c r="Q36" s="86"/>
      <c r="R36" s="86"/>
      <c r="S36" s="86"/>
      <c r="T36" s="86"/>
      <c r="U36" s="86"/>
      <c r="V36" s="86"/>
      <c r="W36" s="86"/>
    </row>
    <row r="37" spans="1:23" ht="15" customHeight="1">
      <c r="A37" s="123"/>
      <c r="B37" s="116"/>
      <c r="C37" s="124"/>
      <c r="D37" s="116" t="s">
        <v>127</v>
      </c>
      <c r="E37" s="116"/>
      <c r="F37" s="116"/>
      <c r="G37" s="116"/>
      <c r="H37" s="116"/>
      <c r="I37" s="116"/>
      <c r="J37" s="116"/>
      <c r="K37" s="116"/>
      <c r="L37" s="116"/>
      <c r="M37" s="124"/>
      <c r="N37" s="119"/>
      <c r="O37" s="119"/>
      <c r="P37" s="119"/>
      <c r="Q37" s="86"/>
      <c r="R37" s="86"/>
      <c r="S37" s="86"/>
      <c r="T37" s="86"/>
      <c r="U37" s="86"/>
      <c r="V37" s="86"/>
      <c r="W37" s="86"/>
    </row>
    <row r="38" spans="1:23" ht="15" customHeight="1">
      <c r="A38" s="120" t="s">
        <v>121</v>
      </c>
      <c r="B38" s="121"/>
      <c r="C38" s="122"/>
      <c r="D38" s="121" t="s">
        <v>128</v>
      </c>
      <c r="E38" s="121"/>
      <c r="F38" s="121"/>
      <c r="G38" s="121"/>
      <c r="H38" s="121"/>
      <c r="I38" s="121"/>
      <c r="J38" s="121"/>
      <c r="K38" s="121"/>
      <c r="L38" s="121"/>
      <c r="M38" s="122"/>
      <c r="N38" s="119"/>
      <c r="O38" s="119"/>
      <c r="P38" s="119"/>
      <c r="Q38" s="86"/>
      <c r="R38" s="86"/>
      <c r="S38" s="86"/>
      <c r="T38" s="86"/>
      <c r="U38" s="86"/>
      <c r="V38" s="86"/>
      <c r="W38" s="86"/>
    </row>
    <row r="39" spans="1:23" ht="15" customHeight="1">
      <c r="A39" s="123"/>
      <c r="B39" s="119"/>
      <c r="C39" s="96"/>
      <c r="D39" s="119" t="s">
        <v>129</v>
      </c>
      <c r="E39" s="119"/>
      <c r="F39" s="119"/>
      <c r="G39" s="119"/>
      <c r="H39" s="119"/>
      <c r="I39" s="119"/>
      <c r="J39" s="119"/>
      <c r="K39" s="119"/>
      <c r="L39" s="119"/>
      <c r="M39" s="96"/>
      <c r="N39" s="119"/>
      <c r="O39" s="119"/>
      <c r="P39" s="119"/>
      <c r="Q39" s="86"/>
      <c r="R39" s="86"/>
      <c r="S39" s="86"/>
      <c r="T39" s="86"/>
      <c r="U39" s="86"/>
      <c r="V39" s="86"/>
      <c r="W39" s="86"/>
    </row>
    <row r="40" spans="1:23" ht="15" customHeight="1">
      <c r="A40" s="123"/>
      <c r="B40" s="116"/>
      <c r="C40" s="124"/>
      <c r="D40" s="116" t="s">
        <v>130</v>
      </c>
      <c r="E40" s="116"/>
      <c r="F40" s="116"/>
      <c r="G40" s="116"/>
      <c r="H40" s="116"/>
      <c r="I40" s="116"/>
      <c r="J40" s="116"/>
      <c r="K40" s="116"/>
      <c r="L40" s="116"/>
      <c r="M40" s="124"/>
      <c r="N40" s="119"/>
      <c r="O40" s="119"/>
      <c r="P40" s="119"/>
      <c r="Q40" s="86"/>
      <c r="R40" s="86"/>
      <c r="S40" s="86"/>
      <c r="T40" s="86"/>
      <c r="U40" s="86"/>
      <c r="V40" s="86"/>
      <c r="W40" s="86"/>
    </row>
    <row r="41" spans="1:23" ht="15" customHeight="1">
      <c r="A41" s="123"/>
      <c r="B41" s="120" t="s">
        <v>146</v>
      </c>
      <c r="C41" s="122"/>
      <c r="D41" s="121" t="s">
        <v>131</v>
      </c>
      <c r="E41" s="121"/>
      <c r="F41" s="121"/>
      <c r="G41" s="121"/>
      <c r="H41" s="121"/>
      <c r="I41" s="121"/>
      <c r="J41" s="121"/>
      <c r="K41" s="121"/>
      <c r="L41" s="121"/>
      <c r="M41" s="122"/>
      <c r="N41" s="119"/>
      <c r="O41" s="119"/>
      <c r="P41" s="119"/>
      <c r="Q41" s="86"/>
      <c r="R41" s="86"/>
      <c r="S41" s="86"/>
      <c r="T41" s="86"/>
      <c r="U41" s="86"/>
      <c r="V41" s="86"/>
      <c r="W41" s="86"/>
    </row>
    <row r="42" spans="1:23" ht="15" customHeight="1">
      <c r="A42" s="123"/>
      <c r="B42" s="115"/>
      <c r="C42" s="124"/>
      <c r="D42" s="116" t="s">
        <v>148</v>
      </c>
      <c r="E42" s="116"/>
      <c r="F42" s="116"/>
      <c r="G42" s="116"/>
      <c r="H42" s="116"/>
      <c r="I42" s="116"/>
      <c r="J42" s="116"/>
      <c r="K42" s="116"/>
      <c r="L42" s="116"/>
      <c r="M42" s="124"/>
      <c r="N42" s="119"/>
      <c r="O42" s="119"/>
      <c r="P42" s="119"/>
      <c r="Q42" s="86"/>
      <c r="R42" s="86"/>
      <c r="S42" s="86"/>
      <c r="T42" s="86"/>
      <c r="U42" s="86"/>
      <c r="V42" s="86"/>
      <c r="W42" s="86"/>
    </row>
    <row r="43" spans="1:23" ht="15" customHeight="1">
      <c r="A43" s="123"/>
      <c r="B43" s="120" t="s">
        <v>147</v>
      </c>
      <c r="C43" s="122"/>
      <c r="D43" s="121" t="s">
        <v>132</v>
      </c>
      <c r="E43" s="121"/>
      <c r="F43" s="121"/>
      <c r="G43" s="121"/>
      <c r="H43" s="121"/>
      <c r="I43" s="121"/>
      <c r="J43" s="121"/>
      <c r="K43" s="121"/>
      <c r="L43" s="121"/>
      <c r="M43" s="122"/>
      <c r="N43" s="119"/>
      <c r="O43" s="119"/>
      <c r="P43" s="119"/>
      <c r="Q43" s="86"/>
      <c r="R43" s="86"/>
      <c r="S43" s="86"/>
      <c r="T43" s="86"/>
      <c r="U43" s="86"/>
      <c r="V43" s="86"/>
      <c r="W43" s="86"/>
    </row>
    <row r="44" spans="1:23" ht="15" customHeight="1">
      <c r="A44" s="123"/>
      <c r="B44" s="123" t="s">
        <v>122</v>
      </c>
      <c r="C44" s="96"/>
      <c r="D44" s="119" t="s">
        <v>149</v>
      </c>
      <c r="E44" s="119"/>
      <c r="F44" s="119"/>
      <c r="G44" s="119"/>
      <c r="H44" s="119"/>
      <c r="I44" s="119"/>
      <c r="J44" s="119"/>
      <c r="K44" s="119"/>
      <c r="L44" s="119"/>
      <c r="M44" s="96"/>
      <c r="N44" s="119"/>
      <c r="O44" s="119"/>
      <c r="P44" s="119"/>
      <c r="Q44" s="86"/>
      <c r="R44" s="86"/>
      <c r="S44" s="86"/>
      <c r="T44" s="86"/>
      <c r="U44" s="86"/>
      <c r="V44" s="86"/>
      <c r="W44" s="86"/>
    </row>
    <row r="45" spans="1:23" ht="15" customHeight="1">
      <c r="A45" s="123"/>
      <c r="B45" s="123"/>
      <c r="C45" s="96"/>
      <c r="D45" s="119" t="s">
        <v>150</v>
      </c>
      <c r="E45" s="119"/>
      <c r="F45" s="119"/>
      <c r="G45" s="119"/>
      <c r="H45" s="119"/>
      <c r="I45" s="119"/>
      <c r="J45" s="119"/>
      <c r="K45" s="119"/>
      <c r="L45" s="119"/>
      <c r="M45" s="96"/>
      <c r="N45" s="119"/>
      <c r="O45" s="119"/>
      <c r="P45" s="119"/>
      <c r="Q45" s="86"/>
      <c r="R45" s="86"/>
      <c r="S45" s="86"/>
      <c r="T45" s="86"/>
      <c r="U45" s="86"/>
      <c r="V45" s="86"/>
      <c r="W45" s="86"/>
    </row>
    <row r="46" spans="1:23" ht="15" customHeight="1">
      <c r="A46" s="123"/>
      <c r="B46" s="123"/>
      <c r="C46" s="96"/>
      <c r="D46" s="119"/>
      <c r="E46" s="119"/>
      <c r="F46" s="119"/>
      <c r="G46" s="119"/>
      <c r="H46" s="119"/>
      <c r="I46" s="119"/>
      <c r="J46" s="119"/>
      <c r="K46" s="119"/>
      <c r="L46" s="119"/>
      <c r="M46" s="96"/>
      <c r="N46" s="119"/>
      <c r="O46" s="119"/>
      <c r="P46" s="119"/>
      <c r="Q46" s="86"/>
      <c r="R46" s="86"/>
      <c r="S46" s="86"/>
      <c r="T46" s="86"/>
      <c r="U46" s="86"/>
      <c r="V46" s="86"/>
      <c r="W46" s="86"/>
    </row>
    <row r="47" spans="1:23" ht="15" customHeight="1">
      <c r="A47" s="123"/>
      <c r="B47" s="123"/>
      <c r="C47" s="96"/>
      <c r="D47" s="123" t="s">
        <v>135</v>
      </c>
      <c r="E47" s="119"/>
      <c r="F47" s="119"/>
      <c r="G47" s="119"/>
      <c r="H47" s="119"/>
      <c r="I47" s="119"/>
      <c r="J47" s="119"/>
      <c r="K47" s="119"/>
      <c r="L47" s="119"/>
      <c r="M47" s="96"/>
      <c r="N47" s="119"/>
      <c r="O47" s="119"/>
      <c r="P47" s="119"/>
      <c r="Q47" s="86"/>
      <c r="R47" s="86"/>
      <c r="S47" s="86"/>
      <c r="T47" s="86"/>
      <c r="U47" s="86"/>
      <c r="V47" s="86"/>
      <c r="W47" s="86"/>
    </row>
    <row r="48" spans="1:23" ht="15" customHeight="1">
      <c r="A48" s="123"/>
      <c r="B48" s="123"/>
      <c r="C48" s="96"/>
      <c r="D48" s="119" t="s">
        <v>136</v>
      </c>
      <c r="E48" s="119"/>
      <c r="F48" s="119"/>
      <c r="G48" s="119"/>
      <c r="H48" s="119"/>
      <c r="I48" s="119"/>
      <c r="J48" s="119"/>
      <c r="K48" s="119"/>
      <c r="L48" s="119"/>
      <c r="M48" s="96"/>
      <c r="N48" s="119"/>
      <c r="O48" s="119"/>
      <c r="P48" s="119"/>
      <c r="Q48" s="86"/>
      <c r="R48" s="86"/>
      <c r="S48" s="86"/>
      <c r="T48" s="86"/>
      <c r="U48" s="86"/>
      <c r="V48" s="86"/>
      <c r="W48" s="86"/>
    </row>
    <row r="49" spans="1:32" ht="15" customHeight="1">
      <c r="A49" s="123"/>
      <c r="B49" s="123"/>
      <c r="C49" s="96"/>
      <c r="D49" s="119" t="s">
        <v>137</v>
      </c>
      <c r="E49" s="119"/>
      <c r="F49" s="119"/>
      <c r="G49" s="119"/>
      <c r="H49" s="119"/>
      <c r="I49" s="119"/>
      <c r="J49" s="119"/>
      <c r="K49" s="119"/>
      <c r="L49" s="119"/>
      <c r="M49" s="96"/>
      <c r="N49" s="119"/>
      <c r="O49" s="119"/>
      <c r="P49" s="119"/>
      <c r="Q49" s="86"/>
      <c r="R49" s="86"/>
      <c r="S49" s="86"/>
      <c r="T49" s="86"/>
      <c r="U49" s="86"/>
      <c r="V49" s="86"/>
      <c r="W49" s="86"/>
    </row>
    <row r="50" spans="1:32" ht="15" customHeight="1">
      <c r="A50" s="123"/>
      <c r="B50" s="123"/>
      <c r="C50" s="96"/>
      <c r="D50" s="119" t="s">
        <v>138</v>
      </c>
      <c r="E50" s="119"/>
      <c r="F50" s="119"/>
      <c r="G50" s="119"/>
      <c r="H50" s="119"/>
      <c r="I50" s="119"/>
      <c r="J50" s="119"/>
      <c r="K50" s="119"/>
      <c r="L50" s="119"/>
      <c r="M50" s="96"/>
      <c r="N50" s="119"/>
      <c r="O50" s="119"/>
      <c r="P50" s="119"/>
      <c r="Q50" s="86"/>
      <c r="R50" s="86"/>
      <c r="S50" s="86"/>
      <c r="T50" s="86"/>
      <c r="U50" s="86"/>
      <c r="V50" s="86"/>
      <c r="W50" s="86"/>
    </row>
    <row r="51" spans="1:32" ht="15" customHeight="1">
      <c r="A51" s="123"/>
      <c r="B51" s="123"/>
      <c r="C51" s="96"/>
      <c r="D51" s="119" t="s">
        <v>139</v>
      </c>
      <c r="E51" s="119"/>
      <c r="F51" s="119"/>
      <c r="G51" s="119"/>
      <c r="H51" s="119"/>
      <c r="I51" s="119"/>
      <c r="J51" s="119"/>
      <c r="K51" s="119"/>
      <c r="L51" s="119"/>
      <c r="M51" s="96"/>
      <c r="N51" s="119"/>
      <c r="O51" s="119"/>
      <c r="P51" s="119"/>
      <c r="Q51" s="86"/>
      <c r="R51" s="86"/>
      <c r="S51" s="86"/>
      <c r="T51" s="86"/>
      <c r="U51" s="86"/>
      <c r="V51" s="86"/>
      <c r="W51" s="86"/>
    </row>
    <row r="52" spans="1:32" ht="15" customHeight="1">
      <c r="A52" s="123"/>
      <c r="B52" s="123"/>
      <c r="C52" s="96"/>
      <c r="D52" s="119" t="s">
        <v>140</v>
      </c>
      <c r="E52" s="119"/>
      <c r="F52" s="119"/>
      <c r="G52" s="119"/>
      <c r="H52" s="119"/>
      <c r="I52" s="119"/>
      <c r="J52" s="119"/>
      <c r="K52" s="119"/>
      <c r="L52" s="119"/>
      <c r="M52" s="96"/>
      <c r="N52" s="119"/>
      <c r="O52" s="119"/>
      <c r="P52" s="119"/>
      <c r="Q52" s="86"/>
      <c r="R52" s="86"/>
      <c r="S52" s="86"/>
      <c r="T52" s="86"/>
      <c r="U52" s="86"/>
      <c r="V52" s="86"/>
      <c r="W52" s="86"/>
    </row>
    <row r="53" spans="1:32" ht="15" customHeight="1">
      <c r="A53" s="115"/>
      <c r="B53" s="115"/>
      <c r="C53" s="124"/>
      <c r="D53" s="116" t="s">
        <v>133</v>
      </c>
      <c r="E53" s="116"/>
      <c r="F53" s="116"/>
      <c r="G53" s="116"/>
      <c r="H53" s="116"/>
      <c r="I53" s="116"/>
      <c r="J53" s="116"/>
      <c r="K53" s="116"/>
      <c r="L53" s="116"/>
      <c r="M53" s="124"/>
      <c r="N53" s="119"/>
      <c r="O53" s="119"/>
      <c r="P53" s="119"/>
      <c r="Q53" s="86"/>
      <c r="R53" s="86"/>
      <c r="S53" s="86"/>
      <c r="T53" s="86"/>
      <c r="U53" s="86"/>
      <c r="V53" s="86"/>
      <c r="W53" s="86"/>
    </row>
    <row r="54" spans="1:32" ht="15" customHeight="1">
      <c r="C54" s="86"/>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row>
    <row r="55" spans="1:32" ht="15" customHeight="1">
      <c r="A55" s="88" t="s">
        <v>95</v>
      </c>
      <c r="C55" s="86"/>
      <c r="D55" s="86"/>
      <c r="E55" s="86"/>
      <c r="F55" s="86"/>
      <c r="G55" s="86"/>
      <c r="H55" s="86"/>
      <c r="I55" s="86"/>
      <c r="J55" s="86"/>
      <c r="K55" s="86"/>
      <c r="L55" s="86"/>
      <c r="M55" s="86"/>
      <c r="N55" s="86"/>
      <c r="O55" s="86"/>
      <c r="P55" s="86"/>
      <c r="Q55" s="86"/>
      <c r="R55" s="86"/>
      <c r="S55" s="86"/>
      <c r="T55" s="86"/>
      <c r="U55" s="86"/>
      <c r="W55" s="6"/>
      <c r="X55" s="6" t="s">
        <v>46</v>
      </c>
      <c r="Y55"/>
      <c r="Z55"/>
      <c r="AA55"/>
      <c r="AB55"/>
      <c r="AC55"/>
      <c r="AD55"/>
      <c r="AE55"/>
      <c r="AF55"/>
    </row>
    <row r="56" spans="1:32" ht="12.75">
      <c r="A56" s="46" t="s">
        <v>47</v>
      </c>
      <c r="B56" s="47"/>
      <c r="C56" s="7" t="s">
        <v>20</v>
      </c>
      <c r="D56" s="127" t="s">
        <v>80</v>
      </c>
      <c r="E56" s="8" t="s">
        <v>82</v>
      </c>
      <c r="F56" s="128" t="s">
        <v>84</v>
      </c>
      <c r="G56" s="9" t="s">
        <v>74</v>
      </c>
      <c r="H56" s="9"/>
      <c r="I56" s="9"/>
      <c r="J56" s="10"/>
      <c r="K56" s="11"/>
      <c r="L56" s="11"/>
      <c r="M56" s="9" t="s">
        <v>75</v>
      </c>
      <c r="N56" s="12"/>
      <c r="O56" s="12"/>
      <c r="P56" s="12"/>
      <c r="Q56" s="12"/>
      <c r="R56" s="10"/>
      <c r="S56" s="10"/>
      <c r="T56" s="10"/>
      <c r="U56" s="10"/>
      <c r="V56" s="10"/>
      <c r="W56" s="85" t="s">
        <v>73</v>
      </c>
      <c r="X56" s="9" t="s">
        <v>76</v>
      </c>
      <c r="Y56"/>
      <c r="Z56"/>
      <c r="AA56"/>
      <c r="AB56"/>
      <c r="AC56"/>
      <c r="AD56"/>
      <c r="AE56"/>
      <c r="AF56"/>
    </row>
    <row r="57" spans="1:32" ht="38.25">
      <c r="A57" s="43" t="s">
        <v>48</v>
      </c>
      <c r="B57" s="48"/>
      <c r="C57" s="13"/>
      <c r="D57" s="140" t="s">
        <v>79</v>
      </c>
      <c r="E57" s="141" t="s">
        <v>81</v>
      </c>
      <c r="F57" s="142" t="s">
        <v>83</v>
      </c>
      <c r="G57" s="154" t="s">
        <v>152</v>
      </c>
      <c r="H57" s="154"/>
      <c r="I57" s="154"/>
      <c r="J57" s="154"/>
      <c r="K57" s="63" t="s">
        <v>68</v>
      </c>
      <c r="L57" s="14" t="s">
        <v>86</v>
      </c>
      <c r="M57" s="15" t="s">
        <v>87</v>
      </c>
      <c r="N57" s="152" t="s">
        <v>64</v>
      </c>
      <c r="O57" s="154"/>
      <c r="P57" s="153"/>
      <c r="Q57" s="16" t="s">
        <v>65</v>
      </c>
      <c r="R57" s="17" t="s">
        <v>90</v>
      </c>
      <c r="S57" s="17" t="s">
        <v>92</v>
      </c>
      <c r="T57" s="17" t="s">
        <v>69</v>
      </c>
      <c r="U57" s="18" t="s">
        <v>70</v>
      </c>
      <c r="V57" s="66" t="s">
        <v>78</v>
      </c>
      <c r="W57" s="19" t="s">
        <v>114</v>
      </c>
      <c r="X57" s="57" t="s">
        <v>77</v>
      </c>
      <c r="Y57"/>
      <c r="Z57"/>
      <c r="AA57"/>
      <c r="AB57"/>
      <c r="AC57"/>
      <c r="AD57"/>
      <c r="AE57"/>
      <c r="AF57"/>
    </row>
    <row r="58" spans="1:32" ht="51.75" thickBot="1">
      <c r="A58" s="44"/>
      <c r="B58" s="49"/>
      <c r="C58" s="21"/>
      <c r="D58" s="129" t="s">
        <v>115</v>
      </c>
      <c r="E58" s="22" t="s">
        <v>116</v>
      </c>
      <c r="F58" s="130" t="s">
        <v>151</v>
      </c>
      <c r="G58" s="60" t="s">
        <v>25</v>
      </c>
      <c r="H58" s="60" t="s">
        <v>24</v>
      </c>
      <c r="I58" s="60" t="s">
        <v>26</v>
      </c>
      <c r="J58" s="59" t="s">
        <v>21</v>
      </c>
      <c r="K58" s="64"/>
      <c r="L58" s="23" t="s">
        <v>85</v>
      </c>
      <c r="M58" s="24" t="s">
        <v>88</v>
      </c>
      <c r="N58" s="25" t="s">
        <v>22</v>
      </c>
      <c r="O58" s="25" t="s">
        <v>23</v>
      </c>
      <c r="P58" s="25" t="s">
        <v>0</v>
      </c>
      <c r="Q58" s="20" t="s">
        <v>31</v>
      </c>
      <c r="R58" s="21" t="s">
        <v>89</v>
      </c>
      <c r="S58" s="21" t="s">
        <v>91</v>
      </c>
      <c r="T58" s="21"/>
      <c r="U58" s="26" t="s">
        <v>34</v>
      </c>
      <c r="V58" s="67" t="s">
        <v>28</v>
      </c>
      <c r="W58" s="151" t="s">
        <v>161</v>
      </c>
      <c r="X58" s="58"/>
      <c r="Y58"/>
      <c r="Z58"/>
      <c r="AA58"/>
      <c r="AB58"/>
      <c r="AC58"/>
      <c r="AD58"/>
      <c r="AE58"/>
      <c r="AF58"/>
    </row>
    <row r="59" spans="1:32" ht="13.5" customHeight="1" thickTop="1">
      <c r="A59" s="45" t="s">
        <v>1</v>
      </c>
      <c r="B59" s="42"/>
      <c r="C59" s="125" t="s">
        <v>29</v>
      </c>
      <c r="D59" s="131" t="s">
        <v>66</v>
      </c>
      <c r="E59" s="27" t="s">
        <v>67</v>
      </c>
      <c r="F59" s="132" t="s">
        <v>37</v>
      </c>
      <c r="G59" s="28">
        <f>SUM(G60:G62)</f>
        <v>64</v>
      </c>
      <c r="H59" s="29">
        <f t="shared" ref="H59:V59" si="0">SUM(H60:H62)</f>
        <v>8</v>
      </c>
      <c r="I59" s="30">
        <f t="shared" si="0"/>
        <v>0</v>
      </c>
      <c r="J59" s="33">
        <f t="shared" si="0"/>
        <v>72</v>
      </c>
      <c r="K59" s="65">
        <f t="shared" si="0"/>
        <v>20</v>
      </c>
      <c r="L59" s="2">
        <f t="shared" ref="L59" si="1">SUM(L60:L62)</f>
        <v>20</v>
      </c>
      <c r="M59" s="31">
        <f t="shared" si="0"/>
        <v>23884</v>
      </c>
      <c r="N59" s="32">
        <f t="shared" si="0"/>
        <v>416</v>
      </c>
      <c r="O59" s="32">
        <f t="shared" si="0"/>
        <v>2290</v>
      </c>
      <c r="P59" s="32">
        <f t="shared" si="0"/>
        <v>2706</v>
      </c>
      <c r="Q59" s="32">
        <f t="shared" si="0"/>
        <v>1424</v>
      </c>
      <c r="R59" s="33">
        <f t="shared" si="0"/>
        <v>729</v>
      </c>
      <c r="S59" s="33">
        <f t="shared" si="0"/>
        <v>217</v>
      </c>
      <c r="T59" s="33">
        <f>SUM(T60:T62)</f>
        <v>124</v>
      </c>
      <c r="U59" s="1">
        <f>SUM(U60:U62)</f>
        <v>124</v>
      </c>
      <c r="V59" s="68">
        <f t="shared" si="0"/>
        <v>2</v>
      </c>
      <c r="W59" s="34">
        <f>SUM(W60:W62)</f>
        <v>38</v>
      </c>
      <c r="X59" s="35">
        <f>SUM(L59,U59:W59)</f>
        <v>184</v>
      </c>
      <c r="Y59"/>
      <c r="Z59"/>
      <c r="AA59"/>
      <c r="AB59"/>
      <c r="AC59"/>
      <c r="AD59"/>
      <c r="AE59"/>
      <c r="AF59"/>
    </row>
    <row r="60" spans="1:32" ht="38.25">
      <c r="A60" s="152" t="s">
        <v>3</v>
      </c>
      <c r="B60" s="153"/>
      <c r="C60" s="61" t="s">
        <v>49</v>
      </c>
      <c r="D60" s="133">
        <v>0.15</v>
      </c>
      <c r="E60" s="40">
        <v>1</v>
      </c>
      <c r="F60" s="134">
        <v>0.3</v>
      </c>
      <c r="G60" s="62">
        <v>61</v>
      </c>
      <c r="H60" s="37"/>
      <c r="I60" s="37"/>
      <c r="J60" s="61">
        <f>SUM(G60:I60)</f>
        <v>61</v>
      </c>
      <c r="K60" s="3">
        <f t="shared" ref="K60:L62" si="2">ROUND(J60*D60,0)</f>
        <v>9</v>
      </c>
      <c r="L60" s="3">
        <f t="shared" si="2"/>
        <v>9</v>
      </c>
      <c r="M60" s="62">
        <v>9321</v>
      </c>
      <c r="N60" s="36">
        <v>178</v>
      </c>
      <c r="O60" s="36">
        <v>939</v>
      </c>
      <c r="P60" s="36">
        <f t="shared" ref="P60:P77" si="3">SUM(N60:O60)</f>
        <v>1117</v>
      </c>
      <c r="Q60" s="36">
        <v>538</v>
      </c>
      <c r="R60" s="61">
        <v>273</v>
      </c>
      <c r="S60" s="61">
        <v>110</v>
      </c>
      <c r="T60" s="61">
        <f t="shared" ref="T60:U62" si="4">ROUND(S60*D60,0)</f>
        <v>17</v>
      </c>
      <c r="U60" s="61">
        <f t="shared" si="4"/>
        <v>17</v>
      </c>
      <c r="V60" s="69"/>
      <c r="W60" s="39">
        <f>ROUND(SUM(U60:V60)*F60,0)</f>
        <v>5</v>
      </c>
      <c r="X60" s="62">
        <f>SUM(L60,U60:W60)</f>
        <v>31</v>
      </c>
      <c r="Y60"/>
      <c r="Z60"/>
      <c r="AA60"/>
      <c r="AB60"/>
      <c r="AC60"/>
      <c r="AD60"/>
      <c r="AE60"/>
      <c r="AF60"/>
    </row>
    <row r="61" spans="1:32" ht="51">
      <c r="A61" s="152" t="s">
        <v>27</v>
      </c>
      <c r="B61" s="153"/>
      <c r="C61" s="61" t="s">
        <v>56</v>
      </c>
      <c r="D61" s="133">
        <v>1</v>
      </c>
      <c r="E61" s="41">
        <v>1</v>
      </c>
      <c r="F61" s="135">
        <v>0.3</v>
      </c>
      <c r="G61" s="62">
        <v>1</v>
      </c>
      <c r="H61" s="36">
        <v>1</v>
      </c>
      <c r="I61" s="37"/>
      <c r="J61" s="61">
        <f t="shared" ref="J61:J77" si="5">SUM(G61:I61)</f>
        <v>2</v>
      </c>
      <c r="K61" s="3">
        <f t="shared" si="2"/>
        <v>2</v>
      </c>
      <c r="L61" s="3">
        <f t="shared" si="2"/>
        <v>2</v>
      </c>
      <c r="M61" s="62">
        <v>4527</v>
      </c>
      <c r="N61" s="36">
        <v>79</v>
      </c>
      <c r="O61" s="36">
        <v>279</v>
      </c>
      <c r="P61" s="36">
        <f t="shared" si="3"/>
        <v>358</v>
      </c>
      <c r="Q61" s="36">
        <v>223</v>
      </c>
      <c r="R61" s="61">
        <v>105</v>
      </c>
      <c r="S61" s="61">
        <v>55</v>
      </c>
      <c r="T61" s="61">
        <f t="shared" si="4"/>
        <v>55</v>
      </c>
      <c r="U61" s="61">
        <f t="shared" si="4"/>
        <v>55</v>
      </c>
      <c r="V61" s="69"/>
      <c r="W61" s="39">
        <f t="shared" ref="W61:W68" si="6">ROUND(SUM(U61:V61)*F61,0)</f>
        <v>17</v>
      </c>
      <c r="X61" s="62">
        <f>SUM(L61,U61:W61)</f>
        <v>74</v>
      </c>
      <c r="Y61"/>
      <c r="Z61"/>
      <c r="AA61"/>
      <c r="AB61"/>
      <c r="AC61"/>
      <c r="AD61"/>
      <c r="AE61"/>
      <c r="AF61"/>
    </row>
    <row r="62" spans="1:32" ht="76.5">
      <c r="A62" s="152" t="s">
        <v>4</v>
      </c>
      <c r="B62" s="153"/>
      <c r="C62" s="61" t="s">
        <v>57</v>
      </c>
      <c r="D62" s="133">
        <v>1</v>
      </c>
      <c r="E62" s="81">
        <v>1</v>
      </c>
      <c r="F62" s="136">
        <v>0.3</v>
      </c>
      <c r="G62" s="82">
        <v>2</v>
      </c>
      <c r="H62" s="83">
        <v>7</v>
      </c>
      <c r="I62" s="84"/>
      <c r="J62" s="61">
        <f t="shared" si="5"/>
        <v>9</v>
      </c>
      <c r="K62" s="3">
        <f t="shared" si="2"/>
        <v>9</v>
      </c>
      <c r="L62" s="3">
        <f t="shared" si="2"/>
        <v>9</v>
      </c>
      <c r="M62" s="62">
        <v>10036</v>
      </c>
      <c r="N62" s="36">
        <v>159</v>
      </c>
      <c r="O62" s="36">
        <v>1072</v>
      </c>
      <c r="P62" s="36">
        <f t="shared" si="3"/>
        <v>1231</v>
      </c>
      <c r="Q62" s="36">
        <v>663</v>
      </c>
      <c r="R62" s="61">
        <v>351</v>
      </c>
      <c r="S62" s="61">
        <v>52</v>
      </c>
      <c r="T62" s="61">
        <f t="shared" si="4"/>
        <v>52</v>
      </c>
      <c r="U62" s="61">
        <f t="shared" si="4"/>
        <v>52</v>
      </c>
      <c r="V62" s="70">
        <v>2</v>
      </c>
      <c r="W62" s="39">
        <f t="shared" si="6"/>
        <v>16</v>
      </c>
      <c r="X62" s="62">
        <f>SUM(L62,U62:W62)</f>
        <v>79</v>
      </c>
      <c r="Y62"/>
      <c r="Z62"/>
      <c r="AA62"/>
      <c r="AB62"/>
      <c r="AC62"/>
      <c r="AD62"/>
      <c r="AE62"/>
      <c r="AF62"/>
    </row>
    <row r="63" spans="1:32" ht="13.5" customHeight="1">
      <c r="D63" s="139"/>
      <c r="E63" s="139"/>
      <c r="F63" s="139"/>
      <c r="Y63"/>
      <c r="Z63"/>
      <c r="AA63"/>
      <c r="AB63"/>
      <c r="AC63"/>
      <c r="AD63"/>
      <c r="AE63"/>
      <c r="AF63"/>
    </row>
    <row r="64" spans="1:32" ht="12.75">
      <c r="A64" s="72" t="s">
        <v>2</v>
      </c>
      <c r="B64" s="73"/>
      <c r="C64" s="126" t="s">
        <v>29</v>
      </c>
      <c r="D64" s="137" t="s">
        <v>29</v>
      </c>
      <c r="E64" s="74" t="s">
        <v>29</v>
      </c>
      <c r="F64" s="138" t="s">
        <v>29</v>
      </c>
      <c r="G64" s="38">
        <f t="shared" ref="G64:V64" si="7">SUM(G65:G68)</f>
        <v>0</v>
      </c>
      <c r="H64" s="36">
        <f t="shared" si="7"/>
        <v>334</v>
      </c>
      <c r="I64" s="36">
        <f t="shared" si="7"/>
        <v>1</v>
      </c>
      <c r="J64" s="61">
        <f t="shared" si="7"/>
        <v>335</v>
      </c>
      <c r="K64" s="3">
        <f t="shared" si="7"/>
        <v>142</v>
      </c>
      <c r="L64" s="75">
        <f t="shared" ref="L64" si="8">SUM(L65:L68)</f>
        <v>99</v>
      </c>
      <c r="M64" s="62">
        <f t="shared" si="7"/>
        <v>11446</v>
      </c>
      <c r="N64" s="36">
        <f t="shared" si="7"/>
        <v>206</v>
      </c>
      <c r="O64" s="36">
        <f t="shared" si="7"/>
        <v>975</v>
      </c>
      <c r="P64" s="36">
        <f t="shared" si="7"/>
        <v>1181</v>
      </c>
      <c r="Q64" s="36">
        <f t="shared" si="7"/>
        <v>648</v>
      </c>
      <c r="R64" s="61">
        <f t="shared" si="7"/>
        <v>307</v>
      </c>
      <c r="S64" s="61">
        <f t="shared" si="7"/>
        <v>140</v>
      </c>
      <c r="T64" s="61">
        <f t="shared" si="7"/>
        <v>68</v>
      </c>
      <c r="U64" s="76">
        <f t="shared" ref="U64:W64" si="9">SUM(U65:U68)</f>
        <v>48</v>
      </c>
      <c r="V64" s="77">
        <f t="shared" si="7"/>
        <v>0</v>
      </c>
      <c r="W64" s="78">
        <f t="shared" si="9"/>
        <v>14</v>
      </c>
      <c r="X64" s="71">
        <f>SUM(L64,U64:W64)</f>
        <v>161</v>
      </c>
      <c r="Y64"/>
      <c r="Z64"/>
      <c r="AA64"/>
      <c r="AB64"/>
      <c r="AC64"/>
      <c r="AD64"/>
      <c r="AE64"/>
      <c r="AF64"/>
    </row>
    <row r="65" spans="1:32" ht="27" customHeight="1">
      <c r="A65" s="152" t="s">
        <v>5</v>
      </c>
      <c r="B65" s="153"/>
      <c r="C65" s="61" t="s">
        <v>16</v>
      </c>
      <c r="D65" s="133">
        <v>0.5</v>
      </c>
      <c r="E65" s="40">
        <v>0.7</v>
      </c>
      <c r="F65" s="134">
        <v>0.3</v>
      </c>
      <c r="G65" s="38"/>
      <c r="H65" s="36">
        <v>36</v>
      </c>
      <c r="I65" s="36">
        <v>0</v>
      </c>
      <c r="J65" s="61">
        <f>SUM(G65:I65)</f>
        <v>36</v>
      </c>
      <c r="K65" s="3">
        <f t="shared" ref="K65:L67" si="10">ROUND(J65*D65,0)</f>
        <v>18</v>
      </c>
      <c r="L65" s="3">
        <f t="shared" si="10"/>
        <v>13</v>
      </c>
      <c r="M65" s="62">
        <v>7483</v>
      </c>
      <c r="N65" s="36">
        <v>108</v>
      </c>
      <c r="O65" s="36">
        <v>576</v>
      </c>
      <c r="P65" s="36">
        <f>SUM(N65:O65)</f>
        <v>684</v>
      </c>
      <c r="Q65" s="36">
        <v>288</v>
      </c>
      <c r="R65" s="61">
        <v>139</v>
      </c>
      <c r="S65" s="61">
        <v>83</v>
      </c>
      <c r="T65" s="61">
        <f>ROUND(S65*D65,0)</f>
        <v>42</v>
      </c>
      <c r="U65" s="61">
        <f>ROUND(T65*E65,0)</f>
        <v>29</v>
      </c>
      <c r="V65" s="69"/>
      <c r="W65" s="39">
        <f t="shared" si="6"/>
        <v>9</v>
      </c>
      <c r="X65" s="62"/>
      <c r="Y65"/>
      <c r="Z65"/>
      <c r="AA65"/>
      <c r="AB65"/>
      <c r="AC65"/>
      <c r="AD65"/>
      <c r="AE65"/>
      <c r="AF65"/>
    </row>
    <row r="66" spans="1:32" ht="27" customHeight="1">
      <c r="A66" s="152" t="s">
        <v>6</v>
      </c>
      <c r="B66" s="153"/>
      <c r="C66" s="61" t="s">
        <v>17</v>
      </c>
      <c r="D66" s="133">
        <v>1</v>
      </c>
      <c r="E66" s="41">
        <v>0.7</v>
      </c>
      <c r="F66" s="135">
        <v>0.3</v>
      </c>
      <c r="G66" s="38"/>
      <c r="H66" s="36">
        <v>37</v>
      </c>
      <c r="I66" s="36"/>
      <c r="J66" s="61">
        <f>SUM(G66:I66)</f>
        <v>37</v>
      </c>
      <c r="K66" s="3">
        <f t="shared" si="10"/>
        <v>37</v>
      </c>
      <c r="L66" s="3">
        <f t="shared" si="10"/>
        <v>26</v>
      </c>
      <c r="M66" s="62">
        <v>1317</v>
      </c>
      <c r="N66" s="36">
        <v>31</v>
      </c>
      <c r="O66" s="36">
        <v>138</v>
      </c>
      <c r="P66" s="36">
        <f>SUM(N66:O66)</f>
        <v>169</v>
      </c>
      <c r="Q66" s="36">
        <v>125</v>
      </c>
      <c r="R66" s="61">
        <v>72</v>
      </c>
      <c r="S66" s="61">
        <v>22</v>
      </c>
      <c r="T66" s="61">
        <f>ROUND(S66*D66,0)</f>
        <v>22</v>
      </c>
      <c r="U66" s="61">
        <f>ROUND(T66*E66,0)+1</f>
        <v>16</v>
      </c>
      <c r="V66" s="70">
        <v>0</v>
      </c>
      <c r="W66" s="39">
        <f t="shared" si="6"/>
        <v>5</v>
      </c>
      <c r="X66" s="62"/>
      <c r="Y66"/>
      <c r="Z66"/>
      <c r="AA66"/>
      <c r="AB66"/>
      <c r="AC66"/>
      <c r="AD66"/>
      <c r="AE66"/>
      <c r="AF66"/>
    </row>
    <row r="67" spans="1:32" ht="25.5">
      <c r="A67" s="152" t="s">
        <v>7</v>
      </c>
      <c r="B67" s="153"/>
      <c r="C67" s="61" t="s">
        <v>58</v>
      </c>
      <c r="D67" s="133">
        <v>0.1</v>
      </c>
      <c r="E67" s="41">
        <v>0.7</v>
      </c>
      <c r="F67" s="135">
        <v>0.3</v>
      </c>
      <c r="G67" s="38"/>
      <c r="H67" s="36">
        <v>185</v>
      </c>
      <c r="I67" s="36">
        <v>1</v>
      </c>
      <c r="J67" s="61">
        <f>SUM(G67:I67)</f>
        <v>186</v>
      </c>
      <c r="K67" s="3">
        <f t="shared" si="10"/>
        <v>19</v>
      </c>
      <c r="L67" s="3">
        <f t="shared" si="10"/>
        <v>13</v>
      </c>
      <c r="M67" s="62">
        <v>1784</v>
      </c>
      <c r="N67" s="36">
        <v>42</v>
      </c>
      <c r="O67" s="36">
        <v>176</v>
      </c>
      <c r="P67" s="36">
        <f>SUM(N67:O67)</f>
        <v>218</v>
      </c>
      <c r="Q67" s="36">
        <v>178</v>
      </c>
      <c r="R67" s="61">
        <v>76</v>
      </c>
      <c r="S67" s="61">
        <v>34</v>
      </c>
      <c r="T67" s="61">
        <f>ROUND(S67*D67,0)</f>
        <v>3</v>
      </c>
      <c r="U67" s="61">
        <f>ROUND(T67*E67,0)</f>
        <v>2</v>
      </c>
      <c r="V67" s="69"/>
      <c r="W67" s="39">
        <f>ROUND(SUM(U67:V67)*F67,0)-1</f>
        <v>0</v>
      </c>
      <c r="X67" s="62"/>
      <c r="Y67"/>
      <c r="Z67"/>
      <c r="AA67"/>
      <c r="AB67"/>
      <c r="AC67"/>
      <c r="AD67"/>
      <c r="AE67"/>
      <c r="AF67"/>
    </row>
    <row r="68" spans="1:32" ht="38.25">
      <c r="A68" s="152" t="s">
        <v>12</v>
      </c>
      <c r="B68" s="153"/>
      <c r="C68" s="61" t="s">
        <v>59</v>
      </c>
      <c r="D68" s="133">
        <v>0.9</v>
      </c>
      <c r="E68" s="81">
        <v>0.7</v>
      </c>
      <c r="F68" s="136">
        <v>0.3</v>
      </c>
      <c r="G68" s="38"/>
      <c r="H68" s="36">
        <v>76</v>
      </c>
      <c r="I68" s="36"/>
      <c r="J68" s="61">
        <f t="shared" si="5"/>
        <v>76</v>
      </c>
      <c r="K68" s="3">
        <f>ROUND(J68*D68,0)</f>
        <v>68</v>
      </c>
      <c r="L68" s="3">
        <f>ROUND(K68*E68,0)-1</f>
        <v>47</v>
      </c>
      <c r="M68" s="62">
        <v>862</v>
      </c>
      <c r="N68" s="36">
        <v>25</v>
      </c>
      <c r="O68" s="36">
        <v>85</v>
      </c>
      <c r="P68" s="36">
        <f t="shared" si="3"/>
        <v>110</v>
      </c>
      <c r="Q68" s="36">
        <v>57</v>
      </c>
      <c r="R68" s="61">
        <v>20</v>
      </c>
      <c r="S68" s="61">
        <v>1</v>
      </c>
      <c r="T68" s="61">
        <f>ROUND(S68*D68,0)</f>
        <v>1</v>
      </c>
      <c r="U68" s="61">
        <f>ROUND(T68*E68,0)</f>
        <v>1</v>
      </c>
      <c r="V68" s="69"/>
      <c r="W68" s="39">
        <f t="shared" si="6"/>
        <v>0</v>
      </c>
      <c r="X68" s="62"/>
      <c r="Y68"/>
      <c r="Z68"/>
      <c r="AA68"/>
      <c r="AB68"/>
      <c r="AC68"/>
      <c r="AD68"/>
      <c r="AE68"/>
      <c r="AF68"/>
    </row>
    <row r="69" spans="1:32" ht="13.5" customHeight="1">
      <c r="D69" s="139"/>
      <c r="E69" s="139"/>
      <c r="F69" s="139"/>
      <c r="Y69"/>
      <c r="Z69"/>
      <c r="AA69"/>
      <c r="AB69"/>
      <c r="AC69"/>
      <c r="AD69"/>
      <c r="AE69"/>
      <c r="AF69"/>
    </row>
    <row r="70" spans="1:32" ht="12.75">
      <c r="A70" s="72" t="s">
        <v>8</v>
      </c>
      <c r="B70" s="73"/>
      <c r="C70" s="126" t="s">
        <v>29</v>
      </c>
      <c r="D70" s="137" t="s">
        <v>29</v>
      </c>
      <c r="E70" s="74" t="s">
        <v>29</v>
      </c>
      <c r="F70" s="138" t="s">
        <v>71</v>
      </c>
      <c r="G70" s="38">
        <f t="shared" ref="G70:V70" si="11">SUM(G71:G73)</f>
        <v>0</v>
      </c>
      <c r="H70" s="37">
        <f t="shared" si="11"/>
        <v>0</v>
      </c>
      <c r="I70" s="36">
        <f t="shared" si="11"/>
        <v>82</v>
      </c>
      <c r="J70" s="61">
        <f t="shared" si="11"/>
        <v>82</v>
      </c>
      <c r="K70" s="3">
        <f t="shared" si="11"/>
        <v>41</v>
      </c>
      <c r="L70" s="75">
        <f t="shared" ref="L70" si="12">SUM(L71:L73)</f>
        <v>12</v>
      </c>
      <c r="M70" s="62">
        <f t="shared" si="11"/>
        <v>10772</v>
      </c>
      <c r="N70" s="36">
        <f t="shared" si="11"/>
        <v>301</v>
      </c>
      <c r="O70" s="36">
        <f t="shared" si="11"/>
        <v>1642</v>
      </c>
      <c r="P70" s="36">
        <f t="shared" si="11"/>
        <v>1943</v>
      </c>
      <c r="Q70" s="36">
        <f t="shared" si="11"/>
        <v>1453</v>
      </c>
      <c r="R70" s="61">
        <f t="shared" si="11"/>
        <v>764</v>
      </c>
      <c r="S70" s="61">
        <f t="shared" si="11"/>
        <v>52</v>
      </c>
      <c r="T70" s="61">
        <f t="shared" si="11"/>
        <v>27</v>
      </c>
      <c r="U70" s="76">
        <f t="shared" ref="U70" si="13">SUM(U71:U73)</f>
        <v>8</v>
      </c>
      <c r="V70" s="79">
        <f t="shared" si="11"/>
        <v>0</v>
      </c>
      <c r="W70" s="149" t="s">
        <v>93</v>
      </c>
      <c r="X70" s="71">
        <f>SUM(L70,U70:W70)</f>
        <v>20</v>
      </c>
      <c r="Y70"/>
      <c r="Z70"/>
      <c r="AA70"/>
      <c r="AB70"/>
      <c r="AC70"/>
      <c r="AD70"/>
      <c r="AE70"/>
      <c r="AF70"/>
    </row>
    <row r="71" spans="1:32" ht="51">
      <c r="A71" s="152" t="s">
        <v>13</v>
      </c>
      <c r="B71" s="153"/>
      <c r="C71" s="61" t="s">
        <v>60</v>
      </c>
      <c r="D71" s="143">
        <v>0.5</v>
      </c>
      <c r="E71" s="40">
        <v>0.3</v>
      </c>
      <c r="F71" s="146" t="s">
        <v>72</v>
      </c>
      <c r="G71" s="38"/>
      <c r="H71" s="37"/>
      <c r="I71" s="36">
        <v>18</v>
      </c>
      <c r="J71" s="61">
        <f t="shared" si="5"/>
        <v>18</v>
      </c>
      <c r="K71" s="3">
        <f>ROUND(J71*D71,0)</f>
        <v>9</v>
      </c>
      <c r="L71" s="3">
        <f>ROUND(K71*E71,0)</f>
        <v>3</v>
      </c>
      <c r="M71" s="62">
        <v>7469</v>
      </c>
      <c r="N71" s="36">
        <v>161</v>
      </c>
      <c r="O71" s="36">
        <v>1076</v>
      </c>
      <c r="P71" s="36">
        <f t="shared" si="3"/>
        <v>1237</v>
      </c>
      <c r="Q71" s="36">
        <v>945</v>
      </c>
      <c r="R71" s="61">
        <v>519</v>
      </c>
      <c r="S71" s="61">
        <v>18</v>
      </c>
      <c r="T71" s="61">
        <f>ROUND(S71*D71,0)</f>
        <v>9</v>
      </c>
      <c r="U71" s="61">
        <f>ROUND(T71*E71,0)</f>
        <v>3</v>
      </c>
      <c r="V71" s="69"/>
      <c r="W71" s="39"/>
      <c r="X71" s="62"/>
      <c r="Y71"/>
      <c r="Z71"/>
      <c r="AA71"/>
      <c r="AB71"/>
      <c r="AC71"/>
      <c r="AD71"/>
      <c r="AE71"/>
      <c r="AF71"/>
    </row>
    <row r="72" spans="1:32" ht="27" customHeight="1">
      <c r="A72" s="152" t="s">
        <v>14</v>
      </c>
      <c r="B72" s="153"/>
      <c r="C72" s="61" t="s">
        <v>18</v>
      </c>
      <c r="D72" s="144">
        <v>0.5</v>
      </c>
      <c r="E72" s="41">
        <v>0.3</v>
      </c>
      <c r="F72" s="147" t="s">
        <v>72</v>
      </c>
      <c r="G72" s="38"/>
      <c r="H72" s="37"/>
      <c r="I72" s="36">
        <v>43</v>
      </c>
      <c r="J72" s="61">
        <f>SUM(G72:I72)</f>
        <v>43</v>
      </c>
      <c r="K72" s="3">
        <f>ROUND(J72*D72,0)-1</f>
        <v>21</v>
      </c>
      <c r="L72" s="3">
        <f>ROUND(K72*E72,0)</f>
        <v>6</v>
      </c>
      <c r="M72" s="62">
        <v>1213</v>
      </c>
      <c r="N72" s="36">
        <v>51</v>
      </c>
      <c r="O72" s="36">
        <v>190</v>
      </c>
      <c r="P72" s="36">
        <f>SUM(N72:O72)</f>
        <v>241</v>
      </c>
      <c r="Q72" s="36">
        <v>191</v>
      </c>
      <c r="R72" s="61">
        <v>95</v>
      </c>
      <c r="S72" s="61">
        <v>11</v>
      </c>
      <c r="T72" s="61">
        <f>ROUND(S72*D72,0)</f>
        <v>6</v>
      </c>
      <c r="U72" s="61">
        <f>ROUND(T72*E72,0)</f>
        <v>2</v>
      </c>
      <c r="V72" s="69"/>
      <c r="W72" s="39"/>
      <c r="X72" s="62"/>
      <c r="Y72"/>
      <c r="Z72"/>
      <c r="AA72"/>
      <c r="AB72"/>
      <c r="AC72"/>
      <c r="AD72"/>
      <c r="AE72"/>
      <c r="AF72"/>
    </row>
    <row r="73" spans="1:32" ht="25.5">
      <c r="A73" s="152" t="s">
        <v>15</v>
      </c>
      <c r="B73" s="153"/>
      <c r="C73" s="61" t="s">
        <v>61</v>
      </c>
      <c r="D73" s="145">
        <v>0.5</v>
      </c>
      <c r="E73" s="81">
        <v>0.3</v>
      </c>
      <c r="F73" s="148" t="s">
        <v>72</v>
      </c>
      <c r="G73" s="38"/>
      <c r="H73" s="37"/>
      <c r="I73" s="36">
        <v>21</v>
      </c>
      <c r="J73" s="61">
        <f t="shared" si="5"/>
        <v>21</v>
      </c>
      <c r="K73" s="3">
        <f>ROUND(J73*D73,0)</f>
        <v>11</v>
      </c>
      <c r="L73" s="3">
        <f>ROUND(K73*E73,0)</f>
        <v>3</v>
      </c>
      <c r="M73" s="62">
        <v>2090</v>
      </c>
      <c r="N73" s="36">
        <v>89</v>
      </c>
      <c r="O73" s="36">
        <v>376</v>
      </c>
      <c r="P73" s="36">
        <f t="shared" si="3"/>
        <v>465</v>
      </c>
      <c r="Q73" s="36">
        <v>317</v>
      </c>
      <c r="R73" s="61">
        <v>150</v>
      </c>
      <c r="S73" s="61">
        <v>23</v>
      </c>
      <c r="T73" s="61">
        <f>ROUND(S73*D73,0)</f>
        <v>12</v>
      </c>
      <c r="U73" s="61">
        <f>ROUND(T73*E73,0)-1</f>
        <v>3</v>
      </c>
      <c r="V73" s="69"/>
      <c r="W73" s="39"/>
      <c r="X73" s="62"/>
      <c r="Y73"/>
      <c r="Z73"/>
      <c r="AA73"/>
      <c r="AB73"/>
      <c r="AC73"/>
      <c r="AD73"/>
      <c r="AE73"/>
      <c r="AF73"/>
    </row>
    <row r="74" spans="1:32" ht="13.5" customHeight="1">
      <c r="D74" s="139"/>
      <c r="E74" s="139"/>
      <c r="F74" s="139"/>
      <c r="Y74"/>
      <c r="Z74"/>
      <c r="AA74"/>
      <c r="AB74"/>
      <c r="AC74"/>
      <c r="AD74"/>
      <c r="AE74"/>
      <c r="AF74"/>
    </row>
    <row r="75" spans="1:32" ht="12.75">
      <c r="A75" s="72" t="s">
        <v>9</v>
      </c>
      <c r="B75" s="73"/>
      <c r="C75" s="126" t="s">
        <v>29</v>
      </c>
      <c r="D75" s="137" t="s">
        <v>29</v>
      </c>
      <c r="E75" s="74" t="s">
        <v>29</v>
      </c>
      <c r="F75" s="138" t="s">
        <v>29</v>
      </c>
      <c r="G75" s="38">
        <f>SUM(G76:G77)</f>
        <v>0</v>
      </c>
      <c r="H75" s="36">
        <f t="shared" ref="H75:V75" si="14">SUM(H76:H77)</f>
        <v>28</v>
      </c>
      <c r="I75" s="36">
        <f t="shared" si="14"/>
        <v>68</v>
      </c>
      <c r="J75" s="61">
        <f t="shared" si="14"/>
        <v>96</v>
      </c>
      <c r="K75" s="3">
        <f t="shared" si="14"/>
        <v>48</v>
      </c>
      <c r="L75" s="75">
        <f t="shared" ref="L75" si="15">SUM(L76:L77)</f>
        <v>14</v>
      </c>
      <c r="M75" s="62">
        <f t="shared" si="14"/>
        <v>20783</v>
      </c>
      <c r="N75" s="36">
        <f t="shared" si="14"/>
        <v>441</v>
      </c>
      <c r="O75" s="36">
        <f t="shared" si="14"/>
        <v>2166</v>
      </c>
      <c r="P75" s="36">
        <f t="shared" si="14"/>
        <v>2607</v>
      </c>
      <c r="Q75" s="36">
        <f t="shared" si="14"/>
        <v>1526</v>
      </c>
      <c r="R75" s="61">
        <f t="shared" si="14"/>
        <v>755</v>
      </c>
      <c r="S75" s="61">
        <f t="shared" si="14"/>
        <v>57</v>
      </c>
      <c r="T75" s="61">
        <f>SUM(T76:T77)</f>
        <v>29</v>
      </c>
      <c r="U75" s="76">
        <f>SUM(U76:U77)</f>
        <v>9</v>
      </c>
      <c r="V75" s="79">
        <f t="shared" si="14"/>
        <v>0</v>
      </c>
      <c r="W75" s="149" t="s">
        <v>93</v>
      </c>
      <c r="X75" s="71">
        <f>SUM(L75,U75:W75)</f>
        <v>23</v>
      </c>
      <c r="Y75"/>
      <c r="Z75"/>
      <c r="AA75"/>
      <c r="AB75"/>
      <c r="AC75"/>
      <c r="AD75"/>
      <c r="AE75"/>
      <c r="AF75"/>
    </row>
    <row r="76" spans="1:32" ht="27" customHeight="1">
      <c r="A76" s="152" t="s">
        <v>10</v>
      </c>
      <c r="B76" s="153"/>
      <c r="C76" s="61" t="s">
        <v>62</v>
      </c>
      <c r="D76" s="143">
        <v>0.5</v>
      </c>
      <c r="E76" s="40">
        <v>0.3</v>
      </c>
      <c r="F76" s="146" t="s">
        <v>72</v>
      </c>
      <c r="G76" s="38"/>
      <c r="H76" s="36">
        <v>28</v>
      </c>
      <c r="I76" s="36">
        <v>59</v>
      </c>
      <c r="J76" s="61">
        <f t="shared" si="5"/>
        <v>87</v>
      </c>
      <c r="K76" s="3">
        <f>ROUND(J76*D76,0)-1</f>
        <v>43</v>
      </c>
      <c r="L76" s="3">
        <f>ROUND(K76*E76,0)</f>
        <v>13</v>
      </c>
      <c r="M76" s="62">
        <v>4214</v>
      </c>
      <c r="N76" s="36">
        <v>72</v>
      </c>
      <c r="O76" s="36">
        <v>451</v>
      </c>
      <c r="P76" s="36">
        <f t="shared" si="3"/>
        <v>523</v>
      </c>
      <c r="Q76" s="36">
        <v>345</v>
      </c>
      <c r="R76" s="61">
        <v>196</v>
      </c>
      <c r="S76" s="61">
        <v>22</v>
      </c>
      <c r="T76" s="61">
        <f>ROUND(S76*D76,0)</f>
        <v>11</v>
      </c>
      <c r="U76" s="61">
        <f>ROUND(T76*E76,0)</f>
        <v>3</v>
      </c>
      <c r="V76" s="69"/>
      <c r="W76" s="39"/>
      <c r="X76" s="62"/>
      <c r="Y76"/>
      <c r="Z76"/>
      <c r="AA76"/>
      <c r="AB76"/>
      <c r="AC76"/>
      <c r="AD76"/>
      <c r="AE76"/>
      <c r="AF76"/>
    </row>
    <row r="77" spans="1:32" ht="40.5" customHeight="1">
      <c r="A77" s="152" t="s">
        <v>11</v>
      </c>
      <c r="B77" s="153"/>
      <c r="C77" s="61" t="s">
        <v>63</v>
      </c>
      <c r="D77" s="145">
        <v>0.5</v>
      </c>
      <c r="E77" s="81">
        <v>0.3</v>
      </c>
      <c r="F77" s="148" t="s">
        <v>72</v>
      </c>
      <c r="G77" s="38"/>
      <c r="H77" s="37"/>
      <c r="I77" s="36">
        <v>9</v>
      </c>
      <c r="J77" s="61">
        <f t="shared" si="5"/>
        <v>9</v>
      </c>
      <c r="K77" s="3">
        <f>ROUND(J77*D77,0)</f>
        <v>5</v>
      </c>
      <c r="L77" s="3">
        <f>ROUND(K77*E77,0)-1</f>
        <v>1</v>
      </c>
      <c r="M77" s="62">
        <v>16569</v>
      </c>
      <c r="N77" s="36">
        <v>369</v>
      </c>
      <c r="O77" s="36">
        <v>1715</v>
      </c>
      <c r="P77" s="36">
        <f t="shared" si="3"/>
        <v>2084</v>
      </c>
      <c r="Q77" s="36">
        <v>1181</v>
      </c>
      <c r="R77" s="61">
        <v>559</v>
      </c>
      <c r="S77" s="61">
        <v>35</v>
      </c>
      <c r="T77" s="61">
        <f>ROUND(S77*D77,0)</f>
        <v>18</v>
      </c>
      <c r="U77" s="61">
        <f>ROUND(T77*E77,0)+1</f>
        <v>6</v>
      </c>
      <c r="V77" s="69"/>
      <c r="W77" s="39"/>
      <c r="X77" s="62"/>
      <c r="Y77"/>
      <c r="Z77"/>
      <c r="AA77"/>
      <c r="AB77"/>
      <c r="AC77"/>
      <c r="AD77"/>
      <c r="AE77"/>
      <c r="AF77"/>
    </row>
    <row r="78" spans="1:32" ht="13.5" customHeight="1">
      <c r="D78" s="139"/>
      <c r="E78" s="139"/>
      <c r="F78" s="139"/>
      <c r="Y78"/>
      <c r="Z78"/>
      <c r="AA78"/>
      <c r="AB78"/>
      <c r="AC78"/>
      <c r="AD78"/>
      <c r="AE78"/>
      <c r="AF78"/>
    </row>
    <row r="79" spans="1:32" ht="13.5" customHeight="1">
      <c r="A79" s="72" t="s">
        <v>19</v>
      </c>
      <c r="B79" s="73"/>
      <c r="C79" s="126" t="s">
        <v>29</v>
      </c>
      <c r="D79" s="137" t="s">
        <v>29</v>
      </c>
      <c r="E79" s="74" t="s">
        <v>29</v>
      </c>
      <c r="F79" s="138" t="s">
        <v>29</v>
      </c>
      <c r="G79" s="62">
        <f>SUM(G59,G64,G70,G75)</f>
        <v>64</v>
      </c>
      <c r="H79" s="36">
        <f t="shared" ref="H79:W79" si="16">SUM(H59,H64,H70,H75)</f>
        <v>370</v>
      </c>
      <c r="I79" s="36">
        <f t="shared" si="16"/>
        <v>151</v>
      </c>
      <c r="J79" s="61">
        <f t="shared" si="16"/>
        <v>585</v>
      </c>
      <c r="K79" s="3">
        <f t="shared" si="16"/>
        <v>251</v>
      </c>
      <c r="L79" s="75">
        <f t="shared" si="16"/>
        <v>145</v>
      </c>
      <c r="M79" s="62">
        <f t="shared" si="16"/>
        <v>66885</v>
      </c>
      <c r="N79" s="36">
        <f t="shared" si="16"/>
        <v>1364</v>
      </c>
      <c r="O79" s="36">
        <f t="shared" si="16"/>
        <v>7073</v>
      </c>
      <c r="P79" s="36">
        <f t="shared" si="16"/>
        <v>8437</v>
      </c>
      <c r="Q79" s="36">
        <f t="shared" si="16"/>
        <v>5051</v>
      </c>
      <c r="R79" s="61">
        <f t="shared" si="16"/>
        <v>2555</v>
      </c>
      <c r="S79" s="61">
        <f t="shared" si="16"/>
        <v>466</v>
      </c>
      <c r="T79" s="61">
        <f t="shared" si="16"/>
        <v>248</v>
      </c>
      <c r="U79" s="76">
        <f t="shared" si="16"/>
        <v>189</v>
      </c>
      <c r="V79" s="80">
        <f t="shared" si="16"/>
        <v>2</v>
      </c>
      <c r="W79" s="78">
        <f t="shared" si="16"/>
        <v>52</v>
      </c>
      <c r="X79" s="71">
        <f>SUM(L79,U79:W79)</f>
        <v>388</v>
      </c>
      <c r="Y79"/>
      <c r="Z79"/>
      <c r="AA79"/>
      <c r="AB79"/>
      <c r="AC79"/>
      <c r="AD79"/>
      <c r="AE79"/>
      <c r="AF79"/>
    </row>
    <row r="80" spans="1:32" ht="13.5" customHeight="1">
      <c r="U80" s="87" t="s">
        <v>163</v>
      </c>
      <c r="Y80"/>
      <c r="Z80"/>
      <c r="AA80"/>
      <c r="AB80"/>
      <c r="AC80"/>
      <c r="AD80"/>
      <c r="AE80"/>
      <c r="AF80"/>
    </row>
    <row r="81" spans="1:32" ht="13.5" customHeight="1">
      <c r="A81" s="5" t="s">
        <v>117</v>
      </c>
      <c r="U81" s="87" t="s">
        <v>164</v>
      </c>
      <c r="Y81"/>
      <c r="Z81"/>
      <c r="AA81"/>
      <c r="AB81"/>
      <c r="AC81"/>
      <c r="AD81"/>
      <c r="AE81"/>
      <c r="AF81"/>
    </row>
    <row r="82" spans="1:32" ht="13.5" customHeight="1">
      <c r="A82" s="5" t="s">
        <v>134</v>
      </c>
      <c r="U82" s="87" t="s">
        <v>162</v>
      </c>
      <c r="Y82"/>
      <c r="Z82"/>
      <c r="AA82"/>
      <c r="AB82"/>
      <c r="AC82"/>
      <c r="AD82"/>
      <c r="AE82"/>
      <c r="AF82"/>
    </row>
    <row r="83" spans="1:32" ht="13.5" customHeight="1">
      <c r="A83" s="5" t="s">
        <v>120</v>
      </c>
      <c r="Y83"/>
      <c r="Z83"/>
      <c r="AA83"/>
      <c r="AB83"/>
      <c r="AC83"/>
      <c r="AD83"/>
      <c r="AE83"/>
      <c r="AF83"/>
    </row>
    <row r="84" spans="1:32" ht="13.5" customHeight="1">
      <c r="A84" s="5" t="s">
        <v>119</v>
      </c>
      <c r="Y84"/>
      <c r="Z84"/>
      <c r="AA84"/>
      <c r="AB84"/>
      <c r="AC84"/>
      <c r="AD84"/>
      <c r="AE84"/>
      <c r="AF84"/>
    </row>
    <row r="85" spans="1:32" ht="13.5" customHeight="1">
      <c r="A85" s="5" t="s">
        <v>118</v>
      </c>
      <c r="Y85"/>
      <c r="Z85"/>
      <c r="AA85"/>
      <c r="AB85"/>
      <c r="AC85"/>
      <c r="AD85"/>
      <c r="AE85"/>
      <c r="AF85"/>
    </row>
    <row r="86" spans="1:32" ht="13.5" customHeight="1">
      <c r="A86" s="5" t="s">
        <v>158</v>
      </c>
      <c r="Y86"/>
      <c r="Z86"/>
      <c r="AA86"/>
      <c r="AB86"/>
      <c r="AC86"/>
      <c r="AD86"/>
      <c r="AE86"/>
      <c r="AF86"/>
    </row>
    <row r="87" spans="1:32" ht="13.5" customHeight="1">
      <c r="A87" s="5" t="s">
        <v>159</v>
      </c>
      <c r="Y87"/>
      <c r="Z87"/>
      <c r="AA87"/>
      <c r="AB87"/>
      <c r="AC87"/>
      <c r="AD87"/>
      <c r="AE87"/>
      <c r="AF87"/>
    </row>
    <row r="88" spans="1:32" ht="13.5" customHeight="1">
      <c r="A88" s="5" t="s">
        <v>160</v>
      </c>
      <c r="Y88"/>
      <c r="Z88"/>
      <c r="AA88"/>
      <c r="AB88"/>
      <c r="AC88"/>
      <c r="AD88"/>
      <c r="AE88"/>
      <c r="AF88"/>
    </row>
    <row r="89" spans="1:32" ht="13.5" customHeight="1">
      <c r="A89" s="5" t="s">
        <v>153</v>
      </c>
      <c r="Y89"/>
      <c r="Z89"/>
      <c r="AA89"/>
      <c r="AB89"/>
      <c r="AC89"/>
      <c r="AD89"/>
      <c r="AE89"/>
      <c r="AF89"/>
    </row>
    <row r="90" spans="1:32" ht="13.5" customHeight="1">
      <c r="A90" s="5" t="s">
        <v>154</v>
      </c>
      <c r="Y90"/>
      <c r="Z90"/>
      <c r="AA90"/>
      <c r="AB90"/>
      <c r="AC90"/>
      <c r="AD90"/>
      <c r="AE90"/>
      <c r="AF90"/>
    </row>
    <row r="91" spans="1:32" ht="13.5" customHeight="1">
      <c r="A91" s="5" t="s">
        <v>155</v>
      </c>
      <c r="Y91"/>
      <c r="Z91"/>
      <c r="AA91"/>
      <c r="AB91"/>
      <c r="AC91"/>
      <c r="AD91"/>
      <c r="AE91"/>
      <c r="AF91"/>
    </row>
    <row r="92" spans="1:32" ht="13.5" customHeight="1">
      <c r="A92" s="5" t="s">
        <v>156</v>
      </c>
      <c r="Y92"/>
      <c r="Z92"/>
      <c r="AA92"/>
      <c r="AB92"/>
      <c r="AC92"/>
      <c r="AD92"/>
      <c r="AE92"/>
      <c r="AF92"/>
    </row>
    <row r="93" spans="1:32" ht="13.5" customHeight="1">
      <c r="A93" s="5" t="s">
        <v>157</v>
      </c>
      <c r="Y93"/>
      <c r="Z93"/>
      <c r="AA93"/>
      <c r="AB93"/>
      <c r="AC93"/>
      <c r="AD93"/>
      <c r="AE93"/>
      <c r="AF93"/>
    </row>
    <row r="97" s="92" customFormat="1" ht="13.5" customHeight="1"/>
    <row r="98" s="92" customFormat="1" ht="13.5" customHeight="1"/>
    <row r="99" s="92" customFormat="1" ht="13.5" customHeight="1"/>
    <row r="100" s="92" customFormat="1" ht="13.5" customHeight="1"/>
    <row r="101" s="92" customFormat="1" ht="13.5" customHeight="1"/>
    <row r="102" s="92" customFormat="1" ht="13.5" customHeight="1"/>
    <row r="103" s="92" customFormat="1" ht="13.5" customHeight="1"/>
    <row r="104" s="92" customFormat="1" ht="13.5" customHeight="1"/>
    <row r="105" s="92" customFormat="1" ht="13.5" customHeight="1"/>
    <row r="106" s="92" customFormat="1" ht="13.5" customHeight="1"/>
    <row r="107" s="92" customFormat="1" ht="13.5" customHeight="1"/>
    <row r="108" s="92" customFormat="1" ht="13.5" customHeight="1"/>
    <row r="109" s="92" customFormat="1" ht="13.5" customHeight="1"/>
    <row r="110" s="92" customFormat="1" ht="13.5" customHeight="1"/>
    <row r="111" s="92" customFormat="1" ht="13.5" customHeight="1"/>
    <row r="112" s="92" customFormat="1" ht="13.5" customHeight="1"/>
    <row r="113" s="92" customFormat="1" ht="13.5" customHeight="1"/>
    <row r="114" s="92" customFormat="1" ht="13.5" customHeight="1"/>
    <row r="115" s="92" customFormat="1" ht="13.5" customHeight="1"/>
    <row r="116" s="92" customFormat="1" ht="13.5" customHeight="1"/>
    <row r="117" s="92" customFormat="1" ht="13.5" customHeight="1"/>
    <row r="118" s="92" customFormat="1" ht="13.5" customHeight="1"/>
    <row r="119" s="92" customFormat="1" ht="13.5" customHeight="1"/>
    <row r="120" s="92" customFormat="1" ht="13.5" customHeight="1"/>
    <row r="121" s="92" customFormat="1" ht="13.5" customHeight="1"/>
    <row r="122" s="92" customFormat="1" ht="13.5" customHeight="1"/>
  </sheetData>
  <mergeCells count="14">
    <mergeCell ref="A77:B77"/>
    <mergeCell ref="A73:B73"/>
    <mergeCell ref="A72:B72"/>
    <mergeCell ref="A67:B67"/>
    <mergeCell ref="A68:B68"/>
    <mergeCell ref="A71:B71"/>
    <mergeCell ref="A66:B66"/>
    <mergeCell ref="A65:B65"/>
    <mergeCell ref="A76:B76"/>
    <mergeCell ref="G57:J57"/>
    <mergeCell ref="N57:P57"/>
    <mergeCell ref="A60:B60"/>
    <mergeCell ref="A61:B61"/>
    <mergeCell ref="A62:B62"/>
  </mergeCells>
  <phoneticPr fontId="1"/>
  <pageMargins left="0.78740157480314965" right="0.78740157480314965" top="0.78740157480314965" bottom="0.78740157480314965" header="0.31496062992125984" footer="0.31496062992125984"/>
  <pageSetup paperSize="8" scale="89" fitToHeight="2" orientation="landscape" cellComments="asDisplayed" r:id="rId1"/>
  <headerFooter alignWithMargins="0">
    <oddFooter>&amp;C&amp;"ＭＳ Ｐ明朝,標準"&amp;9&amp;P/&amp;N</oddFooter>
  </headerFooter>
  <rowBreaks count="1" manualBreakCount="1">
    <brk id="54" max="2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需要見込_150715_現場救急→DH振替強調</vt:lpstr>
      <vt:lpstr>需要見込_150715_現場救急→DH振替強調!Print_Area</vt:lpstr>
    </vt:vector>
  </TitlesOfParts>
  <Company>鳥取県庁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self</dc:creator>
  <cp:lastModifiedBy>self</cp:lastModifiedBy>
  <cp:lastPrinted>2015-08-11T08:57:10Z</cp:lastPrinted>
  <dcterms:created xsi:type="dcterms:W3CDTF">2006-09-12T15:40:29Z</dcterms:created>
  <dcterms:modified xsi:type="dcterms:W3CDTF">2015-08-12T05:46:19Z</dcterms:modified>
</cp:coreProperties>
</file>