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1"/>
  </bookViews>
  <sheets>
    <sheet name="１月課長要求分（一般）" sheetId="1" r:id="rId1"/>
    <sheet name="１月課長要求分（公共）※含む①" sheetId="2" r:id="rId2"/>
    <sheet name="１月課長要求分（公共）※含む②" sheetId="3" r:id="rId3"/>
    <sheet name="１月課長要求分（公共）※含まない" sheetId="4" r:id="rId4"/>
  </sheets>
  <definedNames>
    <definedName name="_xlnm.Print_Area" localSheetId="0">'１月課長要求分（一般）'!$A$1:$J$46</definedName>
    <definedName name="_xlnm.Print_Area" localSheetId="3">'１月課長要求分（公共）※含まない'!$A$1:$U$129</definedName>
    <definedName name="_xlnm.Print_Area" localSheetId="1">'１月課長要求分（公共）※含む①'!$A$1:$U$130</definedName>
    <definedName name="_xlnm.Print_Area" localSheetId="2">'１月課長要求分（公共）※含む②'!$A$1:$U$130</definedName>
    <definedName name="_xlnm.Print_Titles" localSheetId="3">'１月課長要求分（公共）※含まない'!$1:$4</definedName>
    <definedName name="_xlnm.Print_Titles" localSheetId="1">'１月課長要求分（公共）※含む①'!$1:$4</definedName>
    <definedName name="_xlnm.Print_Titles" localSheetId="2">'１月課長要求分（公共）※含む②'!$1:$4</definedName>
  </definedNames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B3" authorId="0">
      <text>
        <r>
          <rPr>
            <b/>
            <sz val="11"/>
            <rFont val="ＭＳ Ｐゴシック"/>
            <family val="3"/>
          </rPr>
          <t>事業名は、議案説明資料順。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予算額は、１１月補正後予算額。
ただし、「年度内執行額」が△となる場合は、１月補正計上後の予算額を記載してください。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１１月補正14,000含む</t>
        </r>
      </text>
    </comment>
  </commentList>
</comments>
</file>

<file path=xl/comments2.xml><?xml version="1.0" encoding="utf-8"?>
<comments xmlns="http://schemas.openxmlformats.org/spreadsheetml/2006/main">
  <authors>
    <author>鳥取県庁</author>
  </authors>
  <commentList>
    <comment ref="C3" authorId="0">
      <text>
        <r>
          <rPr>
            <b/>
            <sz val="9"/>
            <rFont val="ＭＳ Ｐゴシック"/>
            <family val="3"/>
          </rPr>
          <t>予算額は、１１月補正後予算額。
ただし、「年度内執行額」が△となる場合は、１月補正計上後の予算額を記載してください。</t>
        </r>
      </text>
    </comment>
    <comment ref="B3" authorId="0">
      <text>
        <r>
          <rPr>
            <b/>
            <sz val="11"/>
            <rFont val="ＭＳ Ｐゴシック"/>
            <family val="3"/>
          </rPr>
          <t>事業名は、議案説明資料順。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11補後
１補後 163,453</t>
        </r>
      </text>
    </comment>
    <comment ref="C73" authorId="0">
      <text>
        <r>
          <rPr>
            <b/>
            <sz val="9"/>
            <rFont val="ＭＳ Ｐゴシック"/>
            <family val="3"/>
          </rPr>
          <t>11補後
１補後 348,320</t>
        </r>
      </text>
    </comment>
    <comment ref="C94" authorId="0">
      <text>
        <r>
          <rPr>
            <b/>
            <sz val="9"/>
            <rFont val="ＭＳ Ｐゴシック"/>
            <family val="3"/>
          </rPr>
          <t>１補後</t>
        </r>
      </text>
    </comment>
    <comment ref="C95" authorId="0">
      <text>
        <r>
          <rPr>
            <b/>
            <sz val="9"/>
            <rFont val="ＭＳ Ｐゴシック"/>
            <family val="3"/>
          </rPr>
          <t>１補後</t>
        </r>
      </text>
    </comment>
  </commentList>
</comments>
</file>

<file path=xl/comments3.xml><?xml version="1.0" encoding="utf-8"?>
<comments xmlns="http://schemas.openxmlformats.org/spreadsheetml/2006/main">
  <authors>
    <author>鳥取県庁</author>
  </authors>
  <commentList>
    <comment ref="C3" authorId="0">
      <text>
        <r>
          <rPr>
            <b/>
            <sz val="9"/>
            <rFont val="ＭＳ Ｐゴシック"/>
            <family val="3"/>
          </rPr>
          <t>予算額は、１１月補正後予算額。
ただし、「年度内執行額」が△となる場合は、１月補正計上後の予算額を記載してください。</t>
        </r>
      </text>
    </comment>
    <comment ref="B3" authorId="0">
      <text>
        <r>
          <rPr>
            <b/>
            <sz val="11"/>
            <rFont val="ＭＳ Ｐゴシック"/>
            <family val="3"/>
          </rPr>
          <t>事業名は、議案説明資料順。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11補後
１補後 163,453</t>
        </r>
      </text>
    </comment>
    <comment ref="C73" authorId="0">
      <text>
        <r>
          <rPr>
            <b/>
            <sz val="9"/>
            <rFont val="ＭＳ Ｐゴシック"/>
            <family val="3"/>
          </rPr>
          <t>11補後
１補後 348,320</t>
        </r>
      </text>
    </comment>
    <comment ref="C94" authorId="0">
      <text>
        <r>
          <rPr>
            <b/>
            <sz val="9"/>
            <rFont val="ＭＳ Ｐゴシック"/>
            <family val="3"/>
          </rPr>
          <t>１補後</t>
        </r>
      </text>
    </comment>
    <comment ref="C95" authorId="0">
      <text>
        <r>
          <rPr>
            <b/>
            <sz val="9"/>
            <rFont val="ＭＳ Ｐゴシック"/>
            <family val="3"/>
          </rPr>
          <t>１補後</t>
        </r>
      </text>
    </comment>
    <comment ref="F36" authorId="0">
      <text>
        <r>
          <rPr>
            <b/>
            <sz val="9"/>
            <rFont val="ＭＳ Ｐゴシック"/>
            <family val="3"/>
          </rPr>
          <t>２月補部長復活
25,000千円除く</t>
        </r>
      </text>
    </comment>
    <comment ref="F65" authorId="0">
      <text>
        <r>
          <rPr>
            <b/>
            <sz val="9"/>
            <rFont val="ＭＳ Ｐゴシック"/>
            <family val="3"/>
          </rPr>
          <t>２月補部長復活
100,000千円除く</t>
        </r>
      </text>
    </comment>
  </commentList>
</comments>
</file>

<file path=xl/comments4.xml><?xml version="1.0" encoding="utf-8"?>
<comments xmlns="http://schemas.openxmlformats.org/spreadsheetml/2006/main">
  <authors>
    <author>鳥取県庁</author>
  </authors>
  <commentList>
    <comment ref="C3" authorId="0">
      <text>
        <r>
          <rPr>
            <b/>
            <sz val="9"/>
            <rFont val="ＭＳ Ｐゴシック"/>
            <family val="3"/>
          </rPr>
          <t>予算額は、１１月補正後予算額。
ただし、「年度内執行額」が△となる場合は、１月補正計上後の予算額を記載してください。</t>
        </r>
      </text>
    </comment>
    <comment ref="B3" authorId="0">
      <text>
        <r>
          <rPr>
            <b/>
            <sz val="11"/>
            <rFont val="ＭＳ Ｐゴシック"/>
            <family val="3"/>
          </rPr>
          <t>事業名は、議案説明資料順。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11補後
１補後 163,453</t>
        </r>
      </text>
    </comment>
    <comment ref="C72" authorId="0">
      <text>
        <r>
          <rPr>
            <b/>
            <sz val="9"/>
            <rFont val="ＭＳ Ｐゴシック"/>
            <family val="3"/>
          </rPr>
          <t>11補後
１補後 348,320</t>
        </r>
      </text>
    </comment>
    <comment ref="C93" authorId="0">
      <text>
        <r>
          <rPr>
            <b/>
            <sz val="9"/>
            <rFont val="ＭＳ Ｐゴシック"/>
            <family val="3"/>
          </rPr>
          <t>１補後</t>
        </r>
      </text>
    </comment>
    <comment ref="C94" authorId="0">
      <text>
        <r>
          <rPr>
            <b/>
            <sz val="9"/>
            <rFont val="ＭＳ Ｐゴシック"/>
            <family val="3"/>
          </rPr>
          <t>１補後</t>
        </r>
      </text>
    </comment>
  </commentList>
</comments>
</file>

<file path=xl/sharedStrings.xml><?xml version="1.0" encoding="utf-8"?>
<sst xmlns="http://schemas.openxmlformats.org/spreadsheetml/2006/main" count="432" uniqueCount="130">
  <si>
    <t>（１）総括</t>
  </si>
  <si>
    <t>款　・　項　・　目</t>
  </si>
  <si>
    <t>事　　業　　名</t>
  </si>
  <si>
    <t>予算額</t>
  </si>
  <si>
    <t>年度内執行額</t>
  </si>
  <si>
    <t>繰越承認済額　　　　　</t>
  </si>
  <si>
    <t>今回繰越　　　要 求 額</t>
  </si>
  <si>
    <t>財　　源　　内　　訳</t>
  </si>
  <si>
    <t>国庫支出金</t>
  </si>
  <si>
    <t>起　　債</t>
  </si>
  <si>
    <t>その他</t>
  </si>
  <si>
    <t>一般財源</t>
  </si>
  <si>
    <t>６農林水産業費</t>
  </si>
  <si>
    <t>　　３農地費</t>
  </si>
  <si>
    <t>　　　　２土地改良費</t>
  </si>
  <si>
    <t>　　４林業費</t>
  </si>
  <si>
    <t>　　　７治山費</t>
  </si>
  <si>
    <t>　　５水産業費</t>
  </si>
  <si>
    <t>　　　　７漁港管理費</t>
  </si>
  <si>
    <t>　　　　８漁港建設費</t>
  </si>
  <si>
    <t>８土木費</t>
  </si>
  <si>
    <t>　　２道路橋りょう費</t>
  </si>
  <si>
    <t>　　３河川海岸費</t>
  </si>
  <si>
    <t>　　　　１河川総務費</t>
  </si>
  <si>
    <t>　　　　２河川改良費</t>
  </si>
  <si>
    <t>　　　　４海岸保全費</t>
  </si>
  <si>
    <t>　　４港湾費</t>
  </si>
  <si>
    <t>　　５都市計画費</t>
  </si>
  <si>
    <t>　　　　１港湾管理費</t>
  </si>
  <si>
    <t>　　　　２港湾建設費</t>
  </si>
  <si>
    <t>１１災害復旧費</t>
  </si>
  <si>
    <t>　　１農林水産施設災害
　　　復旧費</t>
  </si>
  <si>
    <t>　　　　４治山施設等災害
　　　　　関連事業費</t>
  </si>
  <si>
    <t>　　　　１建設災害復旧費</t>
  </si>
  <si>
    <t>　　　　２港湾災害復旧費</t>
  </si>
  <si>
    <t>県土整備部　計</t>
  </si>
  <si>
    <t>　　　　３砂防費</t>
  </si>
  <si>
    <t>　　　　６直轄空港事業費負担金</t>
  </si>
  <si>
    <t>　　　　２街路事業費</t>
  </si>
  <si>
    <t>　　２土木施設災害
　　　復旧費</t>
  </si>
  <si>
    <t>　　　　１道路橋りょう
　　　　　総務費</t>
  </si>
  <si>
    <t>　　　　２道路橋りょう
　　　　　維持費</t>
  </si>
  <si>
    <t>　　　　３道路橋りょう
　　　　　新設改良費</t>
  </si>
  <si>
    <t>（単位：千円）</t>
  </si>
  <si>
    <t>　　　　３治山施設災害
　　　　　復旧費</t>
  </si>
  <si>
    <t>　　　　７治山費</t>
  </si>
  <si>
    <t>　　　　３境港管理
　　　　　組合費</t>
  </si>
  <si>
    <t>　　　　２街路事業費</t>
  </si>
  <si>
    <t>地域活力基盤創造交付金事業（雪寒）</t>
  </si>
  <si>
    <t>車両管理費</t>
  </si>
  <si>
    <t>国道（道路改築）</t>
  </si>
  <si>
    <t>地域活力基盤創造交付金事業（国道改築）</t>
  </si>
  <si>
    <t>地域活力基盤創造交付金事業（県道改良）</t>
  </si>
  <si>
    <t>地域自立・活性化交付金事業（伯耆歴史展示施設）</t>
  </si>
  <si>
    <t>通常砂防事業</t>
  </si>
  <si>
    <t>道路情報板エコ修繕事業</t>
  </si>
  <si>
    <t>地域活力基盤創造交付金事業（街路）</t>
  </si>
  <si>
    <t>道路補修事業（交通安全統合補助）</t>
  </si>
  <si>
    <t>市町村受託事業（道路）</t>
  </si>
  <si>
    <t>県道（道路改築）</t>
  </si>
  <si>
    <t>地域活力基盤創造交付金事業（災害防除）</t>
  </si>
  <si>
    <t>積雪寒冷対策事業</t>
  </si>
  <si>
    <t>道路災害防除事業</t>
  </si>
  <si>
    <t>ふるさと農道緊急整備事業</t>
  </si>
  <si>
    <t>地域自立・活性化交付金事業（災害防除）</t>
  </si>
  <si>
    <t>国道（橋りょう補修）</t>
  </si>
  <si>
    <t>地方道（橋りょう補修）</t>
  </si>
  <si>
    <t>地方特定道路整備事業（道路改良）</t>
  </si>
  <si>
    <t>漁港維持管理費</t>
  </si>
  <si>
    <t>港湾維持管理費</t>
  </si>
  <si>
    <t>地域自立・活性化交付金事業費（港湾維持管理）</t>
  </si>
  <si>
    <t>一般治山事業</t>
  </si>
  <si>
    <t>漁場保全関連特定森林整備事業</t>
  </si>
  <si>
    <t>火山砂防事業</t>
  </si>
  <si>
    <t>砂防激甚災害対策特別緊急事業</t>
  </si>
  <si>
    <t>地すべり対策事業</t>
  </si>
  <si>
    <t>急傾斜地崩壊対策事業</t>
  </si>
  <si>
    <t>小規模砂防施設新設費</t>
  </si>
  <si>
    <t>市町村等受託事業費</t>
  </si>
  <si>
    <t>河川事業</t>
  </si>
  <si>
    <t>道整備交付金事業（市町村道代行）</t>
  </si>
  <si>
    <t>今 回 繰 越
（課長調整1）要 求 額</t>
  </si>
  <si>
    <t>繰越額
累　計</t>
  </si>
  <si>
    <t>今回繰越要求額の財源内訳</t>
  </si>
  <si>
    <t>河川台帳修正費</t>
  </si>
  <si>
    <t>単県急傾斜地崩壊対策事業</t>
  </si>
  <si>
    <t>一般事業</t>
  </si>
  <si>
    <t>公共事業</t>
  </si>
  <si>
    <t>合計</t>
  </si>
  <si>
    <t>地域活力基盤創造交付金事業（交通安全施設）</t>
  </si>
  <si>
    <t>今 回 繰 越
（課長調整2）要 求 額</t>
  </si>
  <si>
    <t>繰越明許事業費繰越要求書（１月補正課長要求）</t>
  </si>
  <si>
    <t>境港管理組合負担金</t>
  </si>
  <si>
    <t>　　　　４空港費</t>
  </si>
  <si>
    <t>空港管理費</t>
  </si>
  <si>
    <t>鳥取空港維持管理費</t>
  </si>
  <si>
    <t>治山維持修繕費</t>
  </si>
  <si>
    <t>砂防維持修繕費</t>
  </si>
  <si>
    <t>単県農道維持修繕事業</t>
  </si>
  <si>
    <t>安心な道整備事業</t>
  </si>
  <si>
    <t>カラーな道整備事業</t>
  </si>
  <si>
    <t>交通安全施設整備事業</t>
  </si>
  <si>
    <t>大山パークウェイ構想支援事業</t>
  </si>
  <si>
    <t>雪寒・防雪事業</t>
  </si>
  <si>
    <t>道路維持修繕費</t>
  </si>
  <si>
    <t>単県小規模修繕事業</t>
  </si>
  <si>
    <t>橋梁耐震補強整備事業</t>
  </si>
  <si>
    <t>単県橋梁架替事業</t>
  </si>
  <si>
    <t>単県橋梁補修事業</t>
  </si>
  <si>
    <t>橋梁修繕（アルカリ骨材反応対策）</t>
  </si>
  <si>
    <t>県道米子境港線米子空港周辺道路路肩除草実証事業</t>
  </si>
  <si>
    <t>旧道移管推進事業</t>
  </si>
  <si>
    <t>治山維持修繕費</t>
  </si>
  <si>
    <t>基幹農道整備事業</t>
  </si>
  <si>
    <t>広域営農団地農道整備事業</t>
  </si>
  <si>
    <t>地域活力基盤創造交付金事業（補修）</t>
  </si>
  <si>
    <t>地域活力基盤創造交付金事業（橋梁補修）</t>
  </si>
  <si>
    <t>水防対策費</t>
  </si>
  <si>
    <t>　　　　５水防費</t>
  </si>
  <si>
    <t>河川維持修繕費</t>
  </si>
  <si>
    <t>防災情報システム管理運営費</t>
  </si>
  <si>
    <t>河川管理費</t>
  </si>
  <si>
    <t>ダム管理費</t>
  </si>
  <si>
    <t>大規模河川管理施設修繕事業費</t>
  </si>
  <si>
    <t>海岸維持修繕費</t>
  </si>
  <si>
    <t>河川改修費</t>
  </si>
  <si>
    <t>サンドリサクル推進事業</t>
  </si>
  <si>
    <t>米子港緑地帯設置事業費</t>
  </si>
  <si>
    <t>癒しの街並み再生支援事業</t>
  </si>
  <si>
    <t>沿道環境改善事業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</si>
</sst>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;&quot;▲ &quot;#,##0"/>
    <numFmt numFmtId="179" formatCode="[&lt;=999]000;[&lt;=9999]000\-00;000\-0000"/>
    <numFmt numFmtId="180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20"/>
      <color indexed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176" fontId="2" fillId="2" borderId="1" xfId="16" applyNumberFormat="1" applyFont="1" applyFill="1" applyBorder="1" applyAlignment="1">
      <alignment horizontal="right" vertical="center" shrinkToFit="1"/>
    </xf>
    <xf numFmtId="176" fontId="2" fillId="2" borderId="3" xfId="16" applyNumberFormat="1" applyFont="1" applyFill="1" applyBorder="1" applyAlignment="1">
      <alignment horizontal="right" vertical="center" shrinkToFi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top" wrapText="1"/>
    </xf>
    <xf numFmtId="176" fontId="2" fillId="3" borderId="1" xfId="16" applyNumberFormat="1" applyFont="1" applyFill="1" applyBorder="1" applyAlignment="1">
      <alignment horizontal="right" vertical="center" shrinkToFit="1"/>
    </xf>
    <xf numFmtId="176" fontId="2" fillId="3" borderId="3" xfId="16" applyNumberFormat="1" applyFont="1" applyFill="1" applyBorder="1" applyAlignment="1">
      <alignment horizontal="right" vertical="center" shrinkToFit="1"/>
    </xf>
    <xf numFmtId="176" fontId="2" fillId="3" borderId="3" xfId="16" applyNumberFormat="1" applyFont="1" applyFill="1" applyBorder="1" applyAlignment="1">
      <alignment horizontal="right" vertical="center"/>
    </xf>
    <xf numFmtId="176" fontId="2" fillId="3" borderId="4" xfId="16" applyNumberFormat="1" applyFont="1" applyFill="1" applyBorder="1" applyAlignment="1">
      <alignment horizontal="right" vertical="center"/>
    </xf>
    <xf numFmtId="176" fontId="2" fillId="3" borderId="2" xfId="16" applyNumberFormat="1" applyFont="1" applyFill="1" applyBorder="1" applyAlignment="1">
      <alignment horizontal="right" vertical="center"/>
    </xf>
    <xf numFmtId="176" fontId="2" fillId="3" borderId="1" xfId="16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top" wrapText="1"/>
    </xf>
    <xf numFmtId="176" fontId="2" fillId="4" borderId="1" xfId="16" applyNumberFormat="1" applyFont="1" applyFill="1" applyBorder="1" applyAlignment="1">
      <alignment horizontal="right" vertical="center" shrinkToFit="1"/>
    </xf>
    <xf numFmtId="176" fontId="2" fillId="4" borderId="1" xfId="16" applyNumberFormat="1" applyFont="1" applyFill="1" applyBorder="1" applyAlignment="1">
      <alignment horizontal="right" vertical="center"/>
    </xf>
    <xf numFmtId="176" fontId="2" fillId="4" borderId="4" xfId="16" applyNumberFormat="1" applyFont="1" applyFill="1" applyBorder="1" applyAlignment="1">
      <alignment horizontal="right" vertical="center"/>
    </xf>
    <xf numFmtId="176" fontId="2" fillId="4" borderId="2" xfId="16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176" fontId="2" fillId="0" borderId="1" xfId="16" applyNumberFormat="1" applyFont="1" applyFill="1" applyBorder="1" applyAlignment="1">
      <alignment horizontal="right" vertical="center" shrinkToFit="1"/>
    </xf>
    <xf numFmtId="176" fontId="2" fillId="0" borderId="3" xfId="16" applyNumberFormat="1" applyFont="1" applyFill="1" applyBorder="1" applyAlignment="1">
      <alignment horizontal="right" vertical="center"/>
    </xf>
    <xf numFmtId="176" fontId="2" fillId="0" borderId="1" xfId="16" applyNumberFormat="1" applyFont="1" applyFill="1" applyBorder="1" applyAlignment="1">
      <alignment horizontal="right" vertical="center"/>
    </xf>
    <xf numFmtId="176" fontId="2" fillId="4" borderId="3" xfId="16" applyNumberFormat="1" applyFont="1" applyFill="1" applyBorder="1" applyAlignment="1">
      <alignment horizontal="right" vertical="center" shrinkToFit="1"/>
    </xf>
    <xf numFmtId="176" fontId="2" fillId="4" borderId="3" xfId="16" applyNumberFormat="1" applyFont="1" applyFill="1" applyBorder="1" applyAlignment="1">
      <alignment horizontal="right" vertical="center"/>
    </xf>
    <xf numFmtId="0" fontId="3" fillId="0" borderId="1" xfId="20" applyFont="1" applyFill="1" applyBorder="1" applyAlignment="1">
      <alignment vertical="top" wrapText="1"/>
      <protection/>
    </xf>
    <xf numFmtId="0" fontId="3" fillId="0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 shrinkToFit="1"/>
    </xf>
    <xf numFmtId="176" fontId="2" fillId="3" borderId="3" xfId="16" applyNumberFormat="1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/>
    </xf>
    <xf numFmtId="176" fontId="2" fillId="4" borderId="1" xfId="16" applyNumberFormat="1" applyFont="1" applyFill="1" applyBorder="1" applyAlignment="1">
      <alignment vertical="center" shrinkToFit="1"/>
    </xf>
    <xf numFmtId="176" fontId="2" fillId="4" borderId="3" xfId="16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176" fontId="2" fillId="0" borderId="8" xfId="16" applyNumberFormat="1" applyFont="1" applyFill="1" applyBorder="1" applyAlignment="1">
      <alignment vertical="center" shrinkToFit="1"/>
    </xf>
    <xf numFmtId="176" fontId="2" fillId="0" borderId="9" xfId="16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76" fontId="2" fillId="0" borderId="2" xfId="16" applyNumberFormat="1" applyFont="1" applyFill="1" applyBorder="1" applyAlignment="1">
      <alignment horizontal="right" vertical="center" shrinkToFit="1"/>
    </xf>
    <xf numFmtId="0" fontId="3" fillId="4" borderId="6" xfId="0" applyFont="1" applyFill="1" applyBorder="1" applyAlignment="1">
      <alignment vertical="center"/>
    </xf>
    <xf numFmtId="176" fontId="2" fillId="0" borderId="10" xfId="16" applyNumberFormat="1" applyFont="1" applyFill="1" applyBorder="1" applyAlignment="1">
      <alignment horizontal="right" vertical="center" shrinkToFi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176" fontId="2" fillId="2" borderId="3" xfId="16" applyNumberFormat="1" applyFont="1" applyFill="1" applyBorder="1" applyAlignment="1">
      <alignment horizontal="right" vertical="center"/>
    </xf>
    <xf numFmtId="176" fontId="2" fillId="2" borderId="4" xfId="16" applyNumberFormat="1" applyFont="1" applyFill="1" applyBorder="1" applyAlignment="1">
      <alignment horizontal="right" vertical="center"/>
    </xf>
    <xf numFmtId="176" fontId="2" fillId="2" borderId="2" xfId="16" applyNumberFormat="1" applyFont="1" applyFill="1" applyBorder="1" applyAlignment="1">
      <alignment horizontal="right" vertical="center"/>
    </xf>
    <xf numFmtId="176" fontId="2" fillId="2" borderId="1" xfId="16" applyNumberFormat="1" applyFont="1" applyFill="1" applyBorder="1" applyAlignment="1">
      <alignment horizontal="right" vertical="center"/>
    </xf>
    <xf numFmtId="176" fontId="2" fillId="3" borderId="3" xfId="16" applyNumberFormat="1" applyFont="1" applyFill="1" applyBorder="1" applyAlignment="1">
      <alignment vertical="center"/>
    </xf>
    <xf numFmtId="176" fontId="2" fillId="3" borderId="4" xfId="16" applyNumberFormat="1" applyFont="1" applyFill="1" applyBorder="1" applyAlignment="1">
      <alignment vertical="center"/>
    </xf>
    <xf numFmtId="176" fontId="2" fillId="3" borderId="2" xfId="16" applyNumberFormat="1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76" fontId="2" fillId="4" borderId="3" xfId="16" applyNumberFormat="1" applyFont="1" applyFill="1" applyBorder="1" applyAlignment="1">
      <alignment vertical="center"/>
    </xf>
    <xf numFmtId="176" fontId="2" fillId="4" borderId="4" xfId="16" applyNumberFormat="1" applyFont="1" applyFill="1" applyBorder="1" applyAlignment="1">
      <alignment vertical="center"/>
    </xf>
    <xf numFmtId="176" fontId="2" fillId="4" borderId="2" xfId="16" applyNumberFormat="1" applyFont="1" applyFill="1" applyBorder="1" applyAlignment="1">
      <alignment vertical="center"/>
    </xf>
    <xf numFmtId="176" fontId="2" fillId="4" borderId="1" xfId="1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2" fillId="0" borderId="9" xfId="16" applyNumberFormat="1" applyFont="1" applyFill="1" applyBorder="1" applyAlignment="1">
      <alignment vertical="center"/>
    </xf>
    <xf numFmtId="176" fontId="2" fillId="0" borderId="11" xfId="16" applyNumberFormat="1" applyFont="1" applyFill="1" applyBorder="1" applyAlignment="1">
      <alignment vertical="center"/>
    </xf>
    <xf numFmtId="176" fontId="2" fillId="0" borderId="12" xfId="16" applyNumberFormat="1" applyFont="1" applyFill="1" applyBorder="1" applyAlignment="1">
      <alignment vertical="center"/>
    </xf>
    <xf numFmtId="176" fontId="2" fillId="0" borderId="8" xfId="16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20" applyFont="1" applyFill="1" applyBorder="1" applyAlignment="1">
      <alignment vertical="center"/>
      <protection/>
    </xf>
    <xf numFmtId="0" fontId="3" fillId="0" borderId="1" xfId="20" applyFont="1" applyFill="1" applyBorder="1" applyAlignment="1">
      <alignment vertical="center" wrapText="1"/>
      <protection/>
    </xf>
    <xf numFmtId="177" fontId="2" fillId="0" borderId="2" xfId="16" applyNumberFormat="1" applyFont="1" applyFill="1" applyBorder="1" applyAlignment="1">
      <alignment horizontal="right" vertical="center" shrinkToFit="1"/>
    </xf>
    <xf numFmtId="177" fontId="2" fillId="0" borderId="1" xfId="16" applyNumberFormat="1" applyFont="1" applyFill="1" applyBorder="1" applyAlignment="1">
      <alignment horizontal="right" vertical="center" shrinkToFit="1"/>
    </xf>
    <xf numFmtId="177" fontId="2" fillId="2" borderId="1" xfId="16" applyNumberFormat="1" applyFont="1" applyFill="1" applyBorder="1" applyAlignment="1">
      <alignment horizontal="right" vertical="center" shrinkToFit="1"/>
    </xf>
    <xf numFmtId="177" fontId="2" fillId="2" borderId="3" xfId="16" applyNumberFormat="1" applyFont="1" applyFill="1" applyBorder="1" applyAlignment="1">
      <alignment horizontal="right" vertical="center" shrinkToFit="1"/>
    </xf>
    <xf numFmtId="177" fontId="2" fillId="2" borderId="4" xfId="16" applyNumberFormat="1" applyFont="1" applyFill="1" applyBorder="1" applyAlignment="1">
      <alignment horizontal="right" vertical="center" shrinkToFit="1"/>
    </xf>
    <xf numFmtId="177" fontId="2" fillId="2" borderId="2" xfId="16" applyNumberFormat="1" applyFont="1" applyFill="1" applyBorder="1" applyAlignment="1">
      <alignment horizontal="right" vertical="center" shrinkToFit="1"/>
    </xf>
    <xf numFmtId="177" fontId="2" fillId="3" borderId="1" xfId="16" applyNumberFormat="1" applyFont="1" applyFill="1" applyBorder="1" applyAlignment="1">
      <alignment horizontal="right" vertical="center" shrinkToFit="1"/>
    </xf>
    <xf numFmtId="177" fontId="2" fillId="3" borderId="3" xfId="16" applyNumberFormat="1" applyFont="1" applyFill="1" applyBorder="1" applyAlignment="1">
      <alignment horizontal="right" vertical="center" shrinkToFit="1"/>
    </xf>
    <xf numFmtId="177" fontId="2" fillId="3" borderId="4" xfId="16" applyNumberFormat="1" applyFont="1" applyFill="1" applyBorder="1" applyAlignment="1">
      <alignment horizontal="right" vertical="center" shrinkToFit="1"/>
    </xf>
    <xf numFmtId="177" fontId="2" fillId="3" borderId="2" xfId="16" applyNumberFormat="1" applyFont="1" applyFill="1" applyBorder="1" applyAlignment="1">
      <alignment horizontal="right" vertical="center" shrinkToFit="1"/>
    </xf>
    <xf numFmtId="177" fontId="2" fillId="4" borderId="1" xfId="16" applyNumberFormat="1" applyFont="1" applyFill="1" applyBorder="1" applyAlignment="1">
      <alignment horizontal="right" vertical="center" shrinkToFit="1"/>
    </xf>
    <xf numFmtId="177" fontId="2" fillId="4" borderId="4" xfId="16" applyNumberFormat="1" applyFont="1" applyFill="1" applyBorder="1" applyAlignment="1">
      <alignment horizontal="right" vertical="center" shrinkToFit="1"/>
    </xf>
    <xf numFmtId="177" fontId="2" fillId="4" borderId="2" xfId="16" applyNumberFormat="1" applyFont="1" applyFill="1" applyBorder="1" applyAlignment="1">
      <alignment horizontal="right" vertical="center" shrinkToFit="1"/>
    </xf>
    <xf numFmtId="177" fontId="2" fillId="0" borderId="1" xfId="16" applyNumberFormat="1" applyFont="1" applyFill="1" applyBorder="1" applyAlignment="1">
      <alignment horizontal="right" vertical="center"/>
    </xf>
    <xf numFmtId="177" fontId="2" fillId="0" borderId="3" xfId="16" applyNumberFormat="1" applyFont="1" applyFill="1" applyBorder="1" applyAlignment="1">
      <alignment horizontal="right" vertical="center"/>
    </xf>
    <xf numFmtId="177" fontId="2" fillId="0" borderId="10" xfId="16" applyNumberFormat="1" applyFont="1" applyFill="1" applyBorder="1" applyAlignment="1">
      <alignment horizontal="right" vertical="center" shrinkToFit="1"/>
    </xf>
    <xf numFmtId="177" fontId="2" fillId="4" borderId="3" xfId="16" applyNumberFormat="1" applyFont="1" applyFill="1" applyBorder="1" applyAlignment="1">
      <alignment horizontal="right" vertical="center" shrinkToFit="1"/>
    </xf>
    <xf numFmtId="177" fontId="2" fillId="3" borderId="1" xfId="16" applyNumberFormat="1" applyFont="1" applyFill="1" applyBorder="1" applyAlignment="1">
      <alignment horizontal="right" vertical="center"/>
    </xf>
    <xf numFmtId="177" fontId="2" fillId="3" borderId="3" xfId="16" applyNumberFormat="1" applyFont="1" applyFill="1" applyBorder="1" applyAlignment="1">
      <alignment horizontal="right" vertical="center"/>
    </xf>
    <xf numFmtId="177" fontId="2" fillId="3" borderId="4" xfId="16" applyNumberFormat="1" applyFont="1" applyFill="1" applyBorder="1" applyAlignment="1">
      <alignment horizontal="right" vertical="center"/>
    </xf>
    <xf numFmtId="177" fontId="2" fillId="3" borderId="2" xfId="16" applyNumberFormat="1" applyFont="1" applyFill="1" applyBorder="1" applyAlignment="1">
      <alignment horizontal="right" vertical="center"/>
    </xf>
    <xf numFmtId="177" fontId="2" fillId="4" borderId="6" xfId="16" applyNumberFormat="1" applyFont="1" applyFill="1" applyBorder="1" applyAlignment="1">
      <alignment horizontal="right" vertical="center"/>
    </xf>
    <xf numFmtId="177" fontId="2" fillId="4" borderId="14" xfId="16" applyNumberFormat="1" applyFont="1" applyFill="1" applyBorder="1" applyAlignment="1">
      <alignment horizontal="right" vertical="center"/>
    </xf>
    <xf numFmtId="177" fontId="2" fillId="4" borderId="4" xfId="16" applyNumberFormat="1" applyFont="1" applyFill="1" applyBorder="1" applyAlignment="1">
      <alignment horizontal="right" vertical="center"/>
    </xf>
    <xf numFmtId="177" fontId="2" fillId="4" borderId="15" xfId="16" applyNumberFormat="1" applyFont="1" applyFill="1" applyBorder="1" applyAlignment="1">
      <alignment horizontal="right" vertical="center"/>
    </xf>
    <xf numFmtId="177" fontId="2" fillId="4" borderId="1" xfId="16" applyNumberFormat="1" applyFont="1" applyFill="1" applyBorder="1" applyAlignment="1">
      <alignment horizontal="right" vertical="center"/>
    </xf>
    <xf numFmtId="177" fontId="2" fillId="4" borderId="3" xfId="16" applyNumberFormat="1" applyFont="1" applyFill="1" applyBorder="1" applyAlignment="1">
      <alignment horizontal="right" vertical="center"/>
    </xf>
    <xf numFmtId="177" fontId="2" fillId="4" borderId="2" xfId="16" applyNumberFormat="1" applyFont="1" applyFill="1" applyBorder="1" applyAlignment="1">
      <alignment horizontal="right" vertical="center"/>
    </xf>
    <xf numFmtId="177" fontId="2" fillId="4" borderId="4" xfId="16" applyNumberFormat="1" applyFont="1" applyFill="1" applyBorder="1" applyAlignment="1">
      <alignment vertical="center" shrinkToFit="1"/>
    </xf>
    <xf numFmtId="177" fontId="2" fillId="3" borderId="1" xfId="16" applyNumberFormat="1" applyFont="1" applyFill="1" applyBorder="1" applyAlignment="1">
      <alignment vertical="center" shrinkToFit="1"/>
    </xf>
    <xf numFmtId="177" fontId="2" fillId="3" borderId="3" xfId="16" applyNumberFormat="1" applyFont="1" applyFill="1" applyBorder="1" applyAlignment="1">
      <alignment vertical="center" shrinkToFit="1"/>
    </xf>
    <xf numFmtId="177" fontId="2" fillId="3" borderId="4" xfId="16" applyNumberFormat="1" applyFont="1" applyFill="1" applyBorder="1" applyAlignment="1">
      <alignment vertical="center" shrinkToFit="1"/>
    </xf>
    <xf numFmtId="177" fontId="2" fillId="3" borderId="2" xfId="16" applyNumberFormat="1" applyFont="1" applyFill="1" applyBorder="1" applyAlignment="1">
      <alignment vertical="center" shrinkToFit="1"/>
    </xf>
    <xf numFmtId="177" fontId="2" fillId="4" borderId="1" xfId="16" applyNumberFormat="1" applyFont="1" applyFill="1" applyBorder="1" applyAlignment="1">
      <alignment vertical="center" shrinkToFit="1"/>
    </xf>
    <xf numFmtId="177" fontId="2" fillId="4" borderId="3" xfId="16" applyNumberFormat="1" applyFont="1" applyFill="1" applyBorder="1" applyAlignment="1">
      <alignment vertical="center" shrinkToFit="1"/>
    </xf>
    <xf numFmtId="177" fontId="2" fillId="4" borderId="2" xfId="16" applyNumberFormat="1" applyFont="1" applyFill="1" applyBorder="1" applyAlignment="1">
      <alignment vertical="center" shrinkToFit="1"/>
    </xf>
    <xf numFmtId="177" fontId="2" fillId="4" borderId="6" xfId="16" applyNumberFormat="1" applyFont="1" applyFill="1" applyBorder="1" applyAlignment="1">
      <alignment vertical="center" shrinkToFit="1"/>
    </xf>
    <xf numFmtId="177" fontId="2" fillId="4" borderId="14" xfId="16" applyNumberFormat="1" applyFont="1" applyFill="1" applyBorder="1" applyAlignment="1">
      <alignment vertical="center" shrinkToFit="1"/>
    </xf>
    <xf numFmtId="177" fontId="2" fillId="4" borderId="15" xfId="16" applyNumberFormat="1" applyFont="1" applyFill="1" applyBorder="1" applyAlignment="1">
      <alignment vertical="center" shrinkToFit="1"/>
    </xf>
    <xf numFmtId="177" fontId="2" fillId="2" borderId="1" xfId="16" applyNumberFormat="1" applyFont="1" applyFill="1" applyBorder="1" applyAlignment="1">
      <alignment vertical="center" shrinkToFit="1"/>
    </xf>
    <xf numFmtId="177" fontId="2" fillId="2" borderId="3" xfId="16" applyNumberFormat="1" applyFont="1" applyFill="1" applyBorder="1" applyAlignment="1">
      <alignment vertical="center" shrinkToFit="1"/>
    </xf>
    <xf numFmtId="177" fontId="2" fillId="2" borderId="4" xfId="16" applyNumberFormat="1" applyFont="1" applyFill="1" applyBorder="1" applyAlignment="1">
      <alignment vertical="center" shrinkToFit="1"/>
    </xf>
    <xf numFmtId="177" fontId="2" fillId="2" borderId="2" xfId="16" applyNumberFormat="1" applyFont="1" applyFill="1" applyBorder="1" applyAlignment="1">
      <alignment vertical="center" shrinkToFit="1"/>
    </xf>
    <xf numFmtId="177" fontId="2" fillId="0" borderId="16" xfId="16" applyNumberFormat="1" applyFont="1" applyFill="1" applyBorder="1" applyAlignment="1">
      <alignment horizontal="right" vertical="center" shrinkToFit="1"/>
    </xf>
    <xf numFmtId="177" fontId="2" fillId="0" borderId="5" xfId="16" applyNumberFormat="1" applyFont="1" applyFill="1" applyBorder="1" applyAlignment="1">
      <alignment horizontal="right" vertical="center" shrinkToFit="1"/>
    </xf>
    <xf numFmtId="177" fontId="2" fillId="0" borderId="8" xfId="16" applyNumberFormat="1" applyFont="1" applyFill="1" applyBorder="1" applyAlignment="1">
      <alignment vertical="center" shrinkToFit="1"/>
    </xf>
    <xf numFmtId="177" fontId="2" fillId="0" borderId="9" xfId="16" applyNumberFormat="1" applyFont="1" applyFill="1" applyBorder="1" applyAlignment="1">
      <alignment vertical="center" shrinkToFit="1"/>
    </xf>
    <xf numFmtId="177" fontId="2" fillId="0" borderId="12" xfId="16" applyNumberFormat="1" applyFont="1" applyFill="1" applyBorder="1" applyAlignment="1">
      <alignment vertical="center" shrinkToFit="1"/>
    </xf>
    <xf numFmtId="177" fontId="2" fillId="0" borderId="17" xfId="16" applyNumberFormat="1" applyFont="1" applyFill="1" applyBorder="1" applyAlignment="1">
      <alignment vertical="center" shrinkToFit="1"/>
    </xf>
    <xf numFmtId="177" fontId="2" fillId="2" borderId="18" xfId="16" applyNumberFormat="1" applyFont="1" applyFill="1" applyBorder="1" applyAlignment="1">
      <alignment horizontal="right" vertical="center" shrinkToFit="1"/>
    </xf>
    <xf numFmtId="177" fontId="2" fillId="3" borderId="18" xfId="16" applyNumberFormat="1" applyFont="1" applyFill="1" applyBorder="1" applyAlignment="1">
      <alignment horizontal="right" vertical="center" shrinkToFit="1"/>
    </xf>
    <xf numFmtId="177" fontId="2" fillId="4" borderId="18" xfId="16" applyNumberFormat="1" applyFont="1" applyFill="1" applyBorder="1" applyAlignment="1">
      <alignment horizontal="right" vertical="center" shrinkToFit="1"/>
    </xf>
    <xf numFmtId="177" fontId="2" fillId="0" borderId="19" xfId="16" applyNumberFormat="1" applyFont="1" applyFill="1" applyBorder="1" applyAlignment="1">
      <alignment horizontal="right" vertical="center" shrinkToFit="1"/>
    </xf>
    <xf numFmtId="177" fontId="2" fillId="3" borderId="18" xfId="16" applyNumberFormat="1" applyFont="1" applyFill="1" applyBorder="1" applyAlignment="1">
      <alignment horizontal="right" vertical="center"/>
    </xf>
    <xf numFmtId="177" fontId="2" fillId="4" borderId="18" xfId="16" applyNumberFormat="1" applyFont="1" applyFill="1" applyBorder="1" applyAlignment="1">
      <alignment horizontal="right" vertical="center"/>
    </xf>
    <xf numFmtId="177" fontId="2" fillId="4" borderId="18" xfId="16" applyNumberFormat="1" applyFont="1" applyFill="1" applyBorder="1" applyAlignment="1">
      <alignment vertical="center" shrinkToFit="1"/>
    </xf>
    <xf numFmtId="177" fontId="2" fillId="3" borderId="18" xfId="16" applyNumberFormat="1" applyFont="1" applyFill="1" applyBorder="1" applyAlignment="1">
      <alignment vertical="center" shrinkToFit="1"/>
    </xf>
    <xf numFmtId="177" fontId="2" fillId="2" borderId="18" xfId="16" applyNumberFormat="1" applyFont="1" applyFill="1" applyBorder="1" applyAlignment="1">
      <alignment vertical="center" shrinkToFit="1"/>
    </xf>
    <xf numFmtId="177" fontId="2" fillId="0" borderId="20" xfId="16" applyNumberFormat="1" applyFont="1" applyFill="1" applyBorder="1" applyAlignment="1">
      <alignment vertical="center" shrinkToFit="1"/>
    </xf>
    <xf numFmtId="38" fontId="0" fillId="0" borderId="0" xfId="16" applyFill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38" fontId="0" fillId="0" borderId="0" xfId="0" applyNumberFormat="1" applyFill="1" applyAlignment="1">
      <alignment vertical="center" shrinkToFit="1"/>
    </xf>
    <xf numFmtId="177" fontId="2" fillId="0" borderId="3" xfId="16" applyNumberFormat="1" applyFont="1" applyFill="1" applyBorder="1" applyAlignment="1">
      <alignment horizontal="right" vertical="center" shrinkToFit="1"/>
    </xf>
    <xf numFmtId="177" fontId="2" fillId="0" borderId="21" xfId="16" applyNumberFormat="1" applyFont="1" applyFill="1" applyBorder="1" applyAlignment="1">
      <alignment horizontal="right" vertical="center"/>
    </xf>
    <xf numFmtId="177" fontId="2" fillId="0" borderId="11" xfId="16" applyNumberFormat="1" applyFont="1" applyFill="1" applyBorder="1" applyAlignment="1">
      <alignment vertical="center" shrinkToFit="1"/>
    </xf>
    <xf numFmtId="38" fontId="0" fillId="0" borderId="0" xfId="16" applyFill="1" applyAlignment="1">
      <alignment vertical="center" shrinkToFi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繰越総括表（Ｈ１７.２月補正）課長要求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38100</xdr:rowOff>
    </xdr:from>
    <xdr:to>
      <xdr:col>7</xdr:col>
      <xdr:colOff>552450</xdr:colOff>
      <xdr:row>2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4448175" y="38100"/>
          <a:ext cx="3990975" cy="3238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交付金三次配分等を含む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2</xdr:col>
      <xdr:colOff>533400</xdr:colOff>
      <xdr:row>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9525" y="57150"/>
          <a:ext cx="4029075" cy="6286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交付金三次配分等を含む
（2月補正部長復活分除く）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485775</xdr:colOff>
      <xdr:row>1</xdr:row>
      <xdr:rowOff>171450</xdr:rowOff>
    </xdr:to>
    <xdr:sp>
      <xdr:nvSpPr>
        <xdr:cNvPr id="1" name="Rectangle 14"/>
        <xdr:cNvSpPr>
          <a:spLocks/>
        </xdr:cNvSpPr>
      </xdr:nvSpPr>
      <xdr:spPr>
        <a:xfrm>
          <a:off x="0" y="19050"/>
          <a:ext cx="3990975" cy="3238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交付金三次配分等を含まない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workbookViewId="0" topLeftCell="A1">
      <pane xSplit="1" ySplit="4" topLeftCell="B5" activePane="bottomRight" state="frozen"/>
      <selection pane="topLeft" activeCell="I85" sqref="I85"/>
      <selection pane="topRight" activeCell="I85" sqref="I85"/>
      <selection pane="bottomLeft" activeCell="I85" sqref="I85"/>
      <selection pane="bottomRight" activeCell="A1" sqref="A1"/>
    </sheetView>
  </sheetViews>
  <sheetFormatPr defaultColWidth="9.00390625" defaultRowHeight="13.5"/>
  <cols>
    <col min="1" max="1" width="19.125" style="2" customWidth="1"/>
    <col min="2" max="2" width="20.25390625" style="2" customWidth="1"/>
    <col min="3" max="4" width="11.75390625" style="50" customWidth="1"/>
    <col min="5" max="5" width="11.75390625" style="2" customWidth="1"/>
    <col min="6" max="6" width="11.375" style="2" customWidth="1"/>
    <col min="7" max="7" width="11.625" style="2" customWidth="1"/>
    <col min="8" max="8" width="10.875" style="2" customWidth="1"/>
    <col min="9" max="9" width="10.00390625" style="2" customWidth="1"/>
    <col min="10" max="10" width="11.375" style="2" customWidth="1"/>
    <col min="11" max="16384" width="9.00390625" style="2" customWidth="1"/>
  </cols>
  <sheetData>
    <row r="1" spans="1:10" ht="13.5">
      <c r="A1" s="1" t="s">
        <v>91</v>
      </c>
      <c r="B1" s="1"/>
      <c r="C1" s="58"/>
      <c r="D1" s="58"/>
      <c r="E1" s="1"/>
      <c r="F1" s="1"/>
      <c r="G1" s="1"/>
      <c r="H1" s="1"/>
      <c r="I1" s="1"/>
      <c r="J1" s="1"/>
    </row>
    <row r="2" spans="1:10" ht="14.25" thickBot="1">
      <c r="A2" s="1" t="s">
        <v>0</v>
      </c>
      <c r="B2" s="1"/>
      <c r="C2" s="58"/>
      <c r="D2" s="58"/>
      <c r="E2" s="1"/>
      <c r="F2" s="1"/>
      <c r="G2" s="1"/>
      <c r="H2" s="1"/>
      <c r="I2" s="1"/>
      <c r="J2" s="57" t="s">
        <v>43</v>
      </c>
    </row>
    <row r="3" spans="1:11" ht="13.5" customHeight="1">
      <c r="A3" s="156" t="s">
        <v>1</v>
      </c>
      <c r="B3" s="156" t="s">
        <v>2</v>
      </c>
      <c r="C3" s="157" t="s">
        <v>3</v>
      </c>
      <c r="D3" s="158" t="s">
        <v>4</v>
      </c>
      <c r="E3" s="159" t="s">
        <v>5</v>
      </c>
      <c r="F3" s="153" t="s">
        <v>6</v>
      </c>
      <c r="G3" s="155" t="s">
        <v>7</v>
      </c>
      <c r="H3" s="156"/>
      <c r="I3" s="156"/>
      <c r="J3" s="156"/>
      <c r="K3" s="80"/>
    </row>
    <row r="4" spans="1:11" ht="24" customHeight="1">
      <c r="A4" s="156"/>
      <c r="B4" s="156"/>
      <c r="C4" s="157"/>
      <c r="D4" s="158"/>
      <c r="E4" s="160"/>
      <c r="F4" s="154"/>
      <c r="G4" s="4" t="s">
        <v>8</v>
      </c>
      <c r="H4" s="3" t="s">
        <v>9</v>
      </c>
      <c r="I4" s="3" t="s">
        <v>10</v>
      </c>
      <c r="J4" s="3" t="s">
        <v>11</v>
      </c>
      <c r="K4" s="81"/>
    </row>
    <row r="5" spans="1:11" ht="27" customHeight="1" hidden="1">
      <c r="A5" s="5" t="s">
        <v>12</v>
      </c>
      <c r="B5" s="6"/>
      <c r="C5" s="7">
        <f aca="true" t="shared" si="0" ref="C5:J5">C6+C9+C12</f>
        <v>0</v>
      </c>
      <c r="D5" s="8">
        <f t="shared" si="0"/>
        <v>0</v>
      </c>
      <c r="E5" s="59">
        <f t="shared" si="0"/>
        <v>0</v>
      </c>
      <c r="F5" s="60">
        <f t="shared" si="0"/>
        <v>0</v>
      </c>
      <c r="G5" s="61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82"/>
    </row>
    <row r="6" spans="1:11" ht="27" customHeight="1" hidden="1">
      <c r="A6" s="9" t="s">
        <v>13</v>
      </c>
      <c r="B6" s="10"/>
      <c r="C6" s="11">
        <f aca="true" t="shared" si="1" ref="C6:J6">C7</f>
        <v>0</v>
      </c>
      <c r="D6" s="12">
        <f t="shared" si="1"/>
        <v>0</v>
      </c>
      <c r="E6" s="13">
        <f t="shared" si="1"/>
        <v>0</v>
      </c>
      <c r="F6" s="14">
        <f t="shared" si="1"/>
        <v>0</v>
      </c>
      <c r="G6" s="15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82"/>
    </row>
    <row r="7" spans="1:11" ht="27" customHeight="1" hidden="1">
      <c r="A7" s="17" t="s">
        <v>14</v>
      </c>
      <c r="B7" s="18"/>
      <c r="C7" s="19">
        <f aca="true" t="shared" si="2" ref="C7:J7">SUM(C8:C8)</f>
        <v>0</v>
      </c>
      <c r="D7" s="19">
        <f t="shared" si="2"/>
        <v>0</v>
      </c>
      <c r="E7" s="20">
        <f t="shared" si="2"/>
        <v>0</v>
      </c>
      <c r="F7" s="21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82"/>
    </row>
    <row r="8" spans="1:11" ht="27" customHeight="1" hidden="1">
      <c r="A8" s="24"/>
      <c r="B8" s="25"/>
      <c r="C8" s="28"/>
      <c r="D8" s="27">
        <f>C8-E8-F8</f>
        <v>0</v>
      </c>
      <c r="E8" s="27"/>
      <c r="F8" s="53">
        <f>SUM(G8:J8)</f>
        <v>0</v>
      </c>
      <c r="G8" s="51"/>
      <c r="H8" s="26"/>
      <c r="I8" s="26"/>
      <c r="J8" s="26"/>
      <c r="K8" s="82"/>
    </row>
    <row r="9" spans="1:11" ht="27" customHeight="1" hidden="1">
      <c r="A9" s="9" t="s">
        <v>15</v>
      </c>
      <c r="B9" s="10"/>
      <c r="C9" s="11">
        <f aca="true" t="shared" si="3" ref="C9:J9">C10</f>
        <v>0</v>
      </c>
      <c r="D9" s="12">
        <f t="shared" si="3"/>
        <v>0</v>
      </c>
      <c r="E9" s="13">
        <f t="shared" si="3"/>
        <v>0</v>
      </c>
      <c r="F9" s="14">
        <f t="shared" si="3"/>
        <v>0</v>
      </c>
      <c r="G9" s="15">
        <f t="shared" si="3"/>
        <v>0</v>
      </c>
      <c r="H9" s="16">
        <f t="shared" si="3"/>
        <v>0</v>
      </c>
      <c r="I9" s="16">
        <f t="shared" si="3"/>
        <v>0</v>
      </c>
      <c r="J9" s="16">
        <f t="shared" si="3"/>
        <v>0</v>
      </c>
      <c r="K9" s="82"/>
    </row>
    <row r="10" spans="1:11" ht="27" customHeight="1" hidden="1">
      <c r="A10" s="77" t="s">
        <v>45</v>
      </c>
      <c r="B10" s="18"/>
      <c r="C10" s="19">
        <f aca="true" t="shared" si="4" ref="C10:J10">SUM(C11:C11)</f>
        <v>0</v>
      </c>
      <c r="D10" s="29">
        <f t="shared" si="4"/>
        <v>0</v>
      </c>
      <c r="E10" s="30">
        <f t="shared" si="4"/>
        <v>0</v>
      </c>
      <c r="F10" s="21">
        <f t="shared" si="4"/>
        <v>0</v>
      </c>
      <c r="G10" s="22">
        <f t="shared" si="4"/>
        <v>0</v>
      </c>
      <c r="H10" s="20">
        <f t="shared" si="4"/>
        <v>0</v>
      </c>
      <c r="I10" s="20">
        <f t="shared" si="4"/>
        <v>0</v>
      </c>
      <c r="J10" s="20">
        <f t="shared" si="4"/>
        <v>0</v>
      </c>
      <c r="K10" s="82"/>
    </row>
    <row r="11" spans="1:11" ht="27" customHeight="1" hidden="1">
      <c r="A11" s="24"/>
      <c r="B11" s="25"/>
      <c r="C11" s="28"/>
      <c r="D11" s="27">
        <f>C11-E11-F11</f>
        <v>0</v>
      </c>
      <c r="E11" s="27"/>
      <c r="F11" s="53">
        <f>SUM(G11:J11)</f>
        <v>0</v>
      </c>
      <c r="G11" s="51"/>
      <c r="H11" s="26"/>
      <c r="I11" s="26"/>
      <c r="J11" s="26"/>
      <c r="K11" s="82"/>
    </row>
    <row r="12" spans="1:11" ht="27" customHeight="1" hidden="1">
      <c r="A12" s="9" t="s">
        <v>17</v>
      </c>
      <c r="B12" s="10"/>
      <c r="C12" s="11">
        <f aca="true" t="shared" si="5" ref="C12:J12">C13+C15</f>
        <v>0</v>
      </c>
      <c r="D12" s="12">
        <f t="shared" si="5"/>
        <v>0</v>
      </c>
      <c r="E12" s="13">
        <f t="shared" si="5"/>
        <v>0</v>
      </c>
      <c r="F12" s="14">
        <f t="shared" si="5"/>
        <v>0</v>
      </c>
      <c r="G12" s="15">
        <f t="shared" si="5"/>
        <v>0</v>
      </c>
      <c r="H12" s="16">
        <f t="shared" si="5"/>
        <v>0</v>
      </c>
      <c r="I12" s="16">
        <f t="shared" si="5"/>
        <v>0</v>
      </c>
      <c r="J12" s="16">
        <f t="shared" si="5"/>
        <v>0</v>
      </c>
      <c r="K12" s="82"/>
    </row>
    <row r="13" spans="1:11" ht="27" customHeight="1" hidden="1">
      <c r="A13" s="17" t="s">
        <v>18</v>
      </c>
      <c r="B13" s="18"/>
      <c r="C13" s="19">
        <f aca="true" t="shared" si="6" ref="C13:J13">SUM(C14)</f>
        <v>0</v>
      </c>
      <c r="D13" s="29">
        <f t="shared" si="6"/>
        <v>0</v>
      </c>
      <c r="E13" s="30">
        <f t="shared" si="6"/>
        <v>0</v>
      </c>
      <c r="F13" s="21">
        <f t="shared" si="6"/>
        <v>0</v>
      </c>
      <c r="G13" s="22">
        <f t="shared" si="6"/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82"/>
    </row>
    <row r="14" spans="1:11" ht="27" customHeight="1" hidden="1">
      <c r="A14" s="24"/>
      <c r="B14" s="25"/>
      <c r="C14" s="28"/>
      <c r="D14" s="27">
        <f>C14-E14-F14</f>
        <v>0</v>
      </c>
      <c r="E14" s="27"/>
      <c r="F14" s="53">
        <f>SUM(G14:J14)</f>
        <v>0</v>
      </c>
      <c r="G14" s="51"/>
      <c r="H14" s="26"/>
      <c r="I14" s="26"/>
      <c r="J14" s="26"/>
      <c r="K14" s="82"/>
    </row>
    <row r="15" spans="1:15" s="78" customFormat="1" ht="27" customHeight="1" hidden="1">
      <c r="A15" s="17" t="s">
        <v>19</v>
      </c>
      <c r="B15" s="18"/>
      <c r="C15" s="19">
        <f aca="true" t="shared" si="7" ref="C15:J15">SUM(C16:C16)</f>
        <v>0</v>
      </c>
      <c r="D15" s="29">
        <f t="shared" si="7"/>
        <v>0</v>
      </c>
      <c r="E15" s="30">
        <f t="shared" si="7"/>
        <v>0</v>
      </c>
      <c r="F15" s="21">
        <f t="shared" si="7"/>
        <v>0</v>
      </c>
      <c r="G15" s="22">
        <f t="shared" si="7"/>
        <v>0</v>
      </c>
      <c r="H15" s="20">
        <f t="shared" si="7"/>
        <v>0</v>
      </c>
      <c r="I15" s="20">
        <f t="shared" si="7"/>
        <v>0</v>
      </c>
      <c r="J15" s="20">
        <f t="shared" si="7"/>
        <v>0</v>
      </c>
      <c r="K15" s="82"/>
      <c r="O15" s="79"/>
    </row>
    <row r="16" spans="1:11" ht="27" customHeight="1" hidden="1">
      <c r="A16" s="24"/>
      <c r="B16" s="25"/>
      <c r="C16" s="28"/>
      <c r="D16" s="27">
        <f>C16-E16-F16</f>
        <v>0</v>
      </c>
      <c r="E16" s="27"/>
      <c r="F16" s="53">
        <f>SUM(G16:J16)</f>
        <v>0</v>
      </c>
      <c r="G16" s="51"/>
      <c r="H16" s="26"/>
      <c r="I16" s="26"/>
      <c r="J16" s="26"/>
      <c r="K16" s="82"/>
    </row>
    <row r="17" spans="1:11" ht="27" customHeight="1">
      <c r="A17" s="33" t="s">
        <v>20</v>
      </c>
      <c r="B17" s="6"/>
      <c r="C17" s="7">
        <f aca="true" t="shared" si="8" ref="C17:J17">C18+C29+C38+C43</f>
        <v>2702661</v>
      </c>
      <c r="D17" s="8">
        <f t="shared" si="8"/>
        <v>2508462</v>
      </c>
      <c r="E17" s="59">
        <f t="shared" si="8"/>
        <v>73250</v>
      </c>
      <c r="F17" s="60">
        <f t="shared" si="8"/>
        <v>120949</v>
      </c>
      <c r="G17" s="61">
        <f t="shared" si="8"/>
        <v>45055</v>
      </c>
      <c r="H17" s="62">
        <f t="shared" si="8"/>
        <v>0</v>
      </c>
      <c r="I17" s="62">
        <f t="shared" si="8"/>
        <v>0</v>
      </c>
      <c r="J17" s="62">
        <f t="shared" si="8"/>
        <v>75894</v>
      </c>
      <c r="K17" s="82"/>
    </row>
    <row r="18" spans="1:11" ht="27" customHeight="1">
      <c r="A18" s="34" t="s">
        <v>21</v>
      </c>
      <c r="B18" s="10"/>
      <c r="C18" s="11">
        <f aca="true" t="shared" si="9" ref="C18:J18">C19++C21+C25</f>
        <v>17000</v>
      </c>
      <c r="D18" s="12">
        <f t="shared" si="9"/>
        <v>7000</v>
      </c>
      <c r="E18" s="13">
        <f t="shared" si="9"/>
        <v>10000</v>
      </c>
      <c r="F18" s="14">
        <f t="shared" si="9"/>
        <v>0</v>
      </c>
      <c r="G18" s="15">
        <f t="shared" si="9"/>
        <v>0</v>
      </c>
      <c r="H18" s="16">
        <f t="shared" si="9"/>
        <v>0</v>
      </c>
      <c r="I18" s="16">
        <f t="shared" si="9"/>
        <v>0</v>
      </c>
      <c r="J18" s="16">
        <f t="shared" si="9"/>
        <v>0</v>
      </c>
      <c r="K18" s="82"/>
    </row>
    <row r="19" spans="1:11" ht="27" customHeight="1" hidden="1">
      <c r="A19" s="23" t="s">
        <v>40</v>
      </c>
      <c r="B19" s="18"/>
      <c r="C19" s="19">
        <f aca="true" t="shared" si="10" ref="C19:J19">SUM(C20)</f>
        <v>0</v>
      </c>
      <c r="D19" s="29">
        <f t="shared" si="10"/>
        <v>0</v>
      </c>
      <c r="E19" s="30">
        <f t="shared" si="10"/>
        <v>0</v>
      </c>
      <c r="F19" s="21">
        <f t="shared" si="10"/>
        <v>0</v>
      </c>
      <c r="G19" s="22">
        <f t="shared" si="10"/>
        <v>0</v>
      </c>
      <c r="H19" s="20">
        <f t="shared" si="10"/>
        <v>0</v>
      </c>
      <c r="I19" s="20">
        <f t="shared" si="10"/>
        <v>0</v>
      </c>
      <c r="J19" s="20">
        <f t="shared" si="10"/>
        <v>0</v>
      </c>
      <c r="K19" s="82"/>
    </row>
    <row r="20" spans="1:11" ht="27" customHeight="1" hidden="1">
      <c r="A20" s="24"/>
      <c r="B20" s="25"/>
      <c r="C20" s="28"/>
      <c r="D20" s="27">
        <f>C20-E20-F20</f>
        <v>0</v>
      </c>
      <c r="E20" s="27"/>
      <c r="F20" s="53">
        <f>SUM(G20:J20)</f>
        <v>0</v>
      </c>
      <c r="G20" s="51"/>
      <c r="H20" s="26"/>
      <c r="I20" s="26"/>
      <c r="J20" s="26"/>
      <c r="K20" s="82"/>
    </row>
    <row r="21" spans="1:11" ht="27" customHeight="1" hidden="1">
      <c r="A21" s="23" t="s">
        <v>41</v>
      </c>
      <c r="B21" s="18"/>
      <c r="C21" s="19">
        <f aca="true" t="shared" si="11" ref="C21:J21">SUM(C22:C24)</f>
        <v>0</v>
      </c>
      <c r="D21" s="29">
        <f t="shared" si="11"/>
        <v>0</v>
      </c>
      <c r="E21" s="30">
        <f t="shared" si="11"/>
        <v>0</v>
      </c>
      <c r="F21" s="21">
        <f t="shared" si="11"/>
        <v>0</v>
      </c>
      <c r="G21" s="22">
        <f t="shared" si="11"/>
        <v>0</v>
      </c>
      <c r="H21" s="20">
        <f t="shared" si="11"/>
        <v>0</v>
      </c>
      <c r="I21" s="20">
        <f t="shared" si="11"/>
        <v>0</v>
      </c>
      <c r="J21" s="20">
        <f t="shared" si="11"/>
        <v>0</v>
      </c>
      <c r="K21" s="82"/>
    </row>
    <row r="22" spans="1:11" ht="27" customHeight="1" hidden="1">
      <c r="A22" s="24"/>
      <c r="B22" s="25"/>
      <c r="C22" s="28"/>
      <c r="D22" s="27">
        <f>C22-E22-F22</f>
        <v>0</v>
      </c>
      <c r="E22" s="27"/>
      <c r="F22" s="53">
        <f>SUM(G22:J22)</f>
        <v>0</v>
      </c>
      <c r="G22" s="51"/>
      <c r="H22" s="26"/>
      <c r="I22" s="26"/>
      <c r="J22" s="26"/>
      <c r="K22" s="82"/>
    </row>
    <row r="23" spans="1:11" ht="27" customHeight="1" hidden="1">
      <c r="A23" s="24"/>
      <c r="B23" s="25"/>
      <c r="C23" s="28"/>
      <c r="D23" s="27">
        <f>C23-E23-F23</f>
        <v>0</v>
      </c>
      <c r="E23" s="27"/>
      <c r="F23" s="53">
        <f>SUM(G23:J23)</f>
        <v>0</v>
      </c>
      <c r="G23" s="51"/>
      <c r="H23" s="26"/>
      <c r="I23" s="26"/>
      <c r="J23" s="26"/>
      <c r="K23" s="82"/>
    </row>
    <row r="24" spans="1:11" ht="27" customHeight="1" hidden="1">
      <c r="A24" s="24"/>
      <c r="B24" s="25"/>
      <c r="C24" s="28"/>
      <c r="D24" s="27">
        <f>C24-E24-F24</f>
        <v>0</v>
      </c>
      <c r="E24" s="27"/>
      <c r="F24" s="53">
        <f>SUM(G24:J24)</f>
        <v>0</v>
      </c>
      <c r="G24" s="51"/>
      <c r="H24" s="26"/>
      <c r="I24" s="26"/>
      <c r="J24" s="26"/>
      <c r="K24" s="82"/>
    </row>
    <row r="25" spans="1:11" ht="27" customHeight="1">
      <c r="A25" s="23" t="s">
        <v>42</v>
      </c>
      <c r="B25" s="18"/>
      <c r="C25" s="19">
        <f aca="true" t="shared" si="12" ref="C25:J25">SUM(C26:C28)</f>
        <v>17000</v>
      </c>
      <c r="D25" s="29">
        <f t="shared" si="12"/>
        <v>7000</v>
      </c>
      <c r="E25" s="30">
        <f t="shared" si="12"/>
        <v>10000</v>
      </c>
      <c r="F25" s="21">
        <f t="shared" si="12"/>
        <v>0</v>
      </c>
      <c r="G25" s="22">
        <f t="shared" si="12"/>
        <v>0</v>
      </c>
      <c r="H25" s="20">
        <f t="shared" si="12"/>
        <v>0</v>
      </c>
      <c r="I25" s="20">
        <f t="shared" si="12"/>
        <v>0</v>
      </c>
      <c r="J25" s="20">
        <f t="shared" si="12"/>
        <v>0</v>
      </c>
      <c r="K25" s="82"/>
    </row>
    <row r="26" spans="1:11" ht="27" customHeight="1">
      <c r="A26" s="35"/>
      <c r="B26" s="25" t="s">
        <v>58</v>
      </c>
      <c r="C26" s="28">
        <v>17000</v>
      </c>
      <c r="D26" s="27">
        <f>C26-E26-F26</f>
        <v>7000</v>
      </c>
      <c r="E26" s="27">
        <v>10000</v>
      </c>
      <c r="F26" s="53">
        <f>SUM(G26:J26)</f>
        <v>0</v>
      </c>
      <c r="G26" s="51">
        <v>0</v>
      </c>
      <c r="H26" s="26">
        <v>0</v>
      </c>
      <c r="I26" s="26">
        <v>0</v>
      </c>
      <c r="J26" s="26">
        <v>0</v>
      </c>
      <c r="K26" s="82"/>
    </row>
    <row r="27" spans="1:11" ht="27" customHeight="1" hidden="1">
      <c r="A27" s="24"/>
      <c r="B27" s="25"/>
      <c r="C27" s="28"/>
      <c r="D27" s="27">
        <f>C27-E27-F27</f>
        <v>0</v>
      </c>
      <c r="E27" s="27"/>
      <c r="F27" s="53">
        <f>SUM(G27:J27)</f>
        <v>0</v>
      </c>
      <c r="G27" s="51"/>
      <c r="H27" s="26"/>
      <c r="I27" s="26"/>
      <c r="J27" s="26"/>
      <c r="K27" s="82"/>
    </row>
    <row r="28" spans="1:11" ht="27" customHeight="1" hidden="1">
      <c r="A28" s="24"/>
      <c r="B28" s="25"/>
      <c r="C28" s="28"/>
      <c r="D28" s="27">
        <f>C28-E28-F28</f>
        <v>0</v>
      </c>
      <c r="E28" s="27"/>
      <c r="F28" s="53">
        <f>SUM(G28:J28)</f>
        <v>0</v>
      </c>
      <c r="G28" s="51"/>
      <c r="H28" s="26"/>
      <c r="I28" s="26"/>
      <c r="J28" s="26"/>
      <c r="K28" s="82"/>
    </row>
    <row r="29" spans="1:11" ht="27" customHeight="1">
      <c r="A29" s="34" t="s">
        <v>22</v>
      </c>
      <c r="B29" s="10"/>
      <c r="C29" s="11">
        <f aca="true" t="shared" si="13" ref="C29:J29">C30+C32+C36</f>
        <v>477815</v>
      </c>
      <c r="D29" s="12">
        <f t="shared" si="13"/>
        <v>411185</v>
      </c>
      <c r="E29" s="13">
        <f t="shared" si="13"/>
        <v>63250</v>
      </c>
      <c r="F29" s="14">
        <f t="shared" si="13"/>
        <v>3380</v>
      </c>
      <c r="G29" s="15">
        <f t="shared" si="13"/>
        <v>1100</v>
      </c>
      <c r="H29" s="16">
        <f t="shared" si="13"/>
        <v>0</v>
      </c>
      <c r="I29" s="16">
        <f t="shared" si="13"/>
        <v>0</v>
      </c>
      <c r="J29" s="16">
        <f t="shared" si="13"/>
        <v>2280</v>
      </c>
      <c r="K29" s="82"/>
    </row>
    <row r="30" spans="1:11" ht="27" customHeight="1" hidden="1">
      <c r="A30" s="41" t="s">
        <v>23</v>
      </c>
      <c r="B30" s="18"/>
      <c r="C30" s="19">
        <f aca="true" t="shared" si="14" ref="C30:J30">SUM(C31)</f>
        <v>0</v>
      </c>
      <c r="D30" s="29">
        <f t="shared" si="14"/>
        <v>0</v>
      </c>
      <c r="E30" s="30">
        <f t="shared" si="14"/>
        <v>0</v>
      </c>
      <c r="F30" s="21">
        <f t="shared" si="14"/>
        <v>0</v>
      </c>
      <c r="G30" s="22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82"/>
    </row>
    <row r="31" spans="1:11" ht="27" customHeight="1" hidden="1">
      <c r="A31" s="24"/>
      <c r="B31" s="25"/>
      <c r="C31" s="28"/>
      <c r="D31" s="27">
        <f>C31-E31-F31</f>
        <v>0</v>
      </c>
      <c r="E31" s="27"/>
      <c r="F31" s="53">
        <f>SUM(G31:J31)</f>
        <v>0</v>
      </c>
      <c r="G31" s="51"/>
      <c r="H31" s="26"/>
      <c r="I31" s="26"/>
      <c r="J31" s="26"/>
      <c r="K31" s="82"/>
    </row>
    <row r="32" spans="1:11" ht="27" customHeight="1">
      <c r="A32" s="41" t="s">
        <v>24</v>
      </c>
      <c r="B32" s="18"/>
      <c r="C32" s="20">
        <f>SUM(C33)</f>
        <v>468400</v>
      </c>
      <c r="D32" s="30">
        <f aca="true" t="shared" si="15" ref="D32:J32">SUM(D33)</f>
        <v>405150</v>
      </c>
      <c r="E32" s="30">
        <f t="shared" si="15"/>
        <v>63250</v>
      </c>
      <c r="F32" s="21">
        <f t="shared" si="15"/>
        <v>0</v>
      </c>
      <c r="G32" s="22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82"/>
    </row>
    <row r="33" spans="1:11" ht="27" customHeight="1">
      <c r="A33" s="24"/>
      <c r="B33" s="25" t="s">
        <v>78</v>
      </c>
      <c r="C33" s="28">
        <v>468400</v>
      </c>
      <c r="D33" s="27">
        <f>C33-E33-F33</f>
        <v>405150</v>
      </c>
      <c r="E33" s="27">
        <v>63250</v>
      </c>
      <c r="F33" s="53">
        <f>SUM(G33:J33)</f>
        <v>0</v>
      </c>
      <c r="G33" s="51">
        <v>0</v>
      </c>
      <c r="H33" s="26">
        <v>0</v>
      </c>
      <c r="I33" s="26">
        <v>0</v>
      </c>
      <c r="J33" s="26">
        <v>0</v>
      </c>
      <c r="K33" s="82"/>
    </row>
    <row r="34" spans="1:11" ht="27" customHeight="1" hidden="1">
      <c r="A34" s="41" t="s">
        <v>36</v>
      </c>
      <c r="B34" s="18"/>
      <c r="C34" s="20">
        <f aca="true" t="shared" si="16" ref="C34:J34">SUM(C35:C35)</f>
        <v>0</v>
      </c>
      <c r="D34" s="30">
        <f t="shared" si="16"/>
        <v>0</v>
      </c>
      <c r="E34" s="30">
        <f t="shared" si="16"/>
        <v>0</v>
      </c>
      <c r="F34" s="21">
        <f t="shared" si="16"/>
        <v>0</v>
      </c>
      <c r="G34" s="22">
        <f t="shared" si="16"/>
        <v>0</v>
      </c>
      <c r="H34" s="20">
        <f t="shared" si="16"/>
        <v>0</v>
      </c>
      <c r="I34" s="20">
        <f t="shared" si="16"/>
        <v>0</v>
      </c>
      <c r="J34" s="20">
        <f t="shared" si="16"/>
        <v>0</v>
      </c>
      <c r="K34" s="82"/>
    </row>
    <row r="35" spans="1:11" ht="27" customHeight="1" hidden="1">
      <c r="A35" s="24"/>
      <c r="B35" s="25"/>
      <c r="C35" s="28"/>
      <c r="D35" s="27">
        <f>C35-E35-F35</f>
        <v>0</v>
      </c>
      <c r="E35" s="27"/>
      <c r="F35" s="53">
        <f>SUM(G35:J35)</f>
        <v>0</v>
      </c>
      <c r="G35" s="51"/>
      <c r="H35" s="26"/>
      <c r="I35" s="26"/>
      <c r="J35" s="26"/>
      <c r="K35" s="82"/>
    </row>
    <row r="36" spans="1:11" ht="27" customHeight="1">
      <c r="A36" s="41" t="s">
        <v>118</v>
      </c>
      <c r="B36" s="18"/>
      <c r="C36" s="19">
        <f aca="true" t="shared" si="17" ref="C36:J36">C37</f>
        <v>9415</v>
      </c>
      <c r="D36" s="29">
        <f t="shared" si="17"/>
        <v>6035</v>
      </c>
      <c r="E36" s="30">
        <f t="shared" si="17"/>
        <v>0</v>
      </c>
      <c r="F36" s="21">
        <f t="shared" si="17"/>
        <v>3380</v>
      </c>
      <c r="G36" s="22">
        <f t="shared" si="17"/>
        <v>1100</v>
      </c>
      <c r="H36" s="20">
        <f t="shared" si="17"/>
        <v>0</v>
      </c>
      <c r="I36" s="20">
        <f t="shared" si="17"/>
        <v>0</v>
      </c>
      <c r="J36" s="20">
        <f t="shared" si="17"/>
        <v>2280</v>
      </c>
      <c r="K36" s="82"/>
    </row>
    <row r="37" spans="1:11" ht="27" customHeight="1">
      <c r="A37" s="24"/>
      <c r="B37" s="25" t="s">
        <v>117</v>
      </c>
      <c r="C37" s="28">
        <v>9415</v>
      </c>
      <c r="D37" s="27">
        <f>C37-E37-F37</f>
        <v>6035</v>
      </c>
      <c r="E37" s="27">
        <v>0</v>
      </c>
      <c r="F37" s="53">
        <f>SUM(G37:J37)</f>
        <v>3380</v>
      </c>
      <c r="G37" s="51">
        <v>1100</v>
      </c>
      <c r="H37" s="26">
        <v>0</v>
      </c>
      <c r="I37" s="26">
        <v>0</v>
      </c>
      <c r="J37" s="26">
        <v>2280</v>
      </c>
      <c r="K37" s="82"/>
    </row>
    <row r="38" spans="1:11" ht="27" customHeight="1">
      <c r="A38" s="34" t="s">
        <v>26</v>
      </c>
      <c r="B38" s="10"/>
      <c r="C38" s="39">
        <f>C39+C41</f>
        <v>2207846</v>
      </c>
      <c r="D38" s="40">
        <f aca="true" t="shared" si="18" ref="D38:J38">D39+D41</f>
        <v>2090277</v>
      </c>
      <c r="E38" s="63">
        <f t="shared" si="18"/>
        <v>0</v>
      </c>
      <c r="F38" s="64">
        <f t="shared" si="18"/>
        <v>117569</v>
      </c>
      <c r="G38" s="65">
        <f t="shared" si="18"/>
        <v>43955</v>
      </c>
      <c r="H38" s="66">
        <f t="shared" si="18"/>
        <v>0</v>
      </c>
      <c r="I38" s="66">
        <f t="shared" si="18"/>
        <v>0</v>
      </c>
      <c r="J38" s="66">
        <f t="shared" si="18"/>
        <v>73614</v>
      </c>
      <c r="K38" s="82"/>
    </row>
    <row r="39" spans="1:11" ht="27" customHeight="1">
      <c r="A39" s="67" t="s">
        <v>46</v>
      </c>
      <c r="B39" s="18"/>
      <c r="C39" s="42">
        <f aca="true" t="shared" si="19" ref="C39:J39">C40</f>
        <v>1899117</v>
      </c>
      <c r="D39" s="43">
        <f t="shared" si="19"/>
        <v>1790248</v>
      </c>
      <c r="E39" s="68">
        <f t="shared" si="19"/>
        <v>0</v>
      </c>
      <c r="F39" s="69">
        <f t="shared" si="19"/>
        <v>108869</v>
      </c>
      <c r="G39" s="70">
        <f t="shared" si="19"/>
        <v>41255</v>
      </c>
      <c r="H39" s="71">
        <f t="shared" si="19"/>
        <v>0</v>
      </c>
      <c r="I39" s="71">
        <f t="shared" si="19"/>
        <v>0</v>
      </c>
      <c r="J39" s="71">
        <f t="shared" si="19"/>
        <v>67614</v>
      </c>
      <c r="K39" s="82"/>
    </row>
    <row r="40" spans="1:11" ht="27" customHeight="1">
      <c r="A40" s="24"/>
      <c r="B40" s="72" t="s">
        <v>92</v>
      </c>
      <c r="C40" s="28">
        <v>1899117</v>
      </c>
      <c r="D40" s="27">
        <f>C40-E40-F40</f>
        <v>1790248</v>
      </c>
      <c r="E40" s="27">
        <v>0</v>
      </c>
      <c r="F40" s="53">
        <f>SUM(G40:J40)</f>
        <v>108869</v>
      </c>
      <c r="G40" s="51">
        <v>41255</v>
      </c>
      <c r="H40" s="26">
        <v>0</v>
      </c>
      <c r="I40" s="26">
        <v>0</v>
      </c>
      <c r="J40" s="26">
        <v>67614</v>
      </c>
      <c r="K40" s="82"/>
    </row>
    <row r="41" spans="1:11" ht="27" customHeight="1">
      <c r="A41" s="67" t="s">
        <v>93</v>
      </c>
      <c r="B41" s="18"/>
      <c r="C41" s="42">
        <f aca="true" t="shared" si="20" ref="C41:J41">C42</f>
        <v>308729</v>
      </c>
      <c r="D41" s="43">
        <f t="shared" si="20"/>
        <v>300029</v>
      </c>
      <c r="E41" s="68">
        <f t="shared" si="20"/>
        <v>0</v>
      </c>
      <c r="F41" s="69">
        <f t="shared" si="20"/>
        <v>8700</v>
      </c>
      <c r="G41" s="70">
        <f t="shared" si="20"/>
        <v>2700</v>
      </c>
      <c r="H41" s="71">
        <f t="shared" si="20"/>
        <v>0</v>
      </c>
      <c r="I41" s="71">
        <f t="shared" si="20"/>
        <v>0</v>
      </c>
      <c r="J41" s="71">
        <f t="shared" si="20"/>
        <v>6000</v>
      </c>
      <c r="K41" s="82"/>
    </row>
    <row r="42" spans="1:11" ht="27" customHeight="1" thickBot="1">
      <c r="A42" s="24"/>
      <c r="B42" s="72" t="s">
        <v>94</v>
      </c>
      <c r="C42" s="28">
        <v>308729</v>
      </c>
      <c r="D42" s="27">
        <f>C42-E42-F42</f>
        <v>300029</v>
      </c>
      <c r="E42" s="27">
        <v>0</v>
      </c>
      <c r="F42" s="53">
        <f>SUM(G42:J42)</f>
        <v>8700</v>
      </c>
      <c r="G42" s="51">
        <v>2700</v>
      </c>
      <c r="H42" s="26">
        <v>0</v>
      </c>
      <c r="I42" s="26">
        <v>0</v>
      </c>
      <c r="J42" s="26">
        <v>6000</v>
      </c>
      <c r="K42" s="82"/>
    </row>
    <row r="43" spans="1:11" ht="27" customHeight="1" hidden="1">
      <c r="A43" s="34" t="s">
        <v>27</v>
      </c>
      <c r="B43" s="10"/>
      <c r="C43" s="39">
        <f aca="true" t="shared" si="21" ref="C43:J43">C44</f>
        <v>0</v>
      </c>
      <c r="D43" s="40">
        <f t="shared" si="21"/>
        <v>0</v>
      </c>
      <c r="E43" s="63">
        <f t="shared" si="21"/>
        <v>0</v>
      </c>
      <c r="F43" s="64">
        <f t="shared" si="21"/>
        <v>0</v>
      </c>
      <c r="G43" s="65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82"/>
    </row>
    <row r="44" spans="1:11" ht="27" customHeight="1" hidden="1">
      <c r="A44" s="41" t="s">
        <v>47</v>
      </c>
      <c r="B44" s="18"/>
      <c r="C44" s="19">
        <f aca="true" t="shared" si="22" ref="C44:J44">SUM(C45)</f>
        <v>0</v>
      </c>
      <c r="D44" s="29">
        <f t="shared" si="22"/>
        <v>0</v>
      </c>
      <c r="E44" s="30">
        <f t="shared" si="22"/>
        <v>0</v>
      </c>
      <c r="F44" s="21">
        <f t="shared" si="22"/>
        <v>0</v>
      </c>
      <c r="G44" s="22">
        <f t="shared" si="22"/>
        <v>0</v>
      </c>
      <c r="H44" s="20">
        <f t="shared" si="22"/>
        <v>0</v>
      </c>
      <c r="I44" s="20">
        <f t="shared" si="22"/>
        <v>0</v>
      </c>
      <c r="J44" s="20">
        <f t="shared" si="22"/>
        <v>0</v>
      </c>
      <c r="K44" s="82"/>
    </row>
    <row r="45" spans="1:11" ht="27" customHeight="1" hidden="1" thickBot="1">
      <c r="A45" s="24"/>
      <c r="B45" s="25"/>
      <c r="C45" s="28"/>
      <c r="D45" s="27">
        <f>C45-E45-F45</f>
        <v>0</v>
      </c>
      <c r="E45" s="27"/>
      <c r="F45" s="53">
        <f>SUM(G45:J45)</f>
        <v>0</v>
      </c>
      <c r="G45" s="51"/>
      <c r="H45" s="26"/>
      <c r="I45" s="26"/>
      <c r="J45" s="26"/>
      <c r="K45" s="82"/>
    </row>
    <row r="46" spans="1:11" ht="27" customHeight="1" thickBot="1" thickTop="1">
      <c r="A46" s="46" t="s">
        <v>35</v>
      </c>
      <c r="B46" s="47"/>
      <c r="C46" s="48">
        <f aca="true" t="shared" si="23" ref="C46:J46">C5+C17</f>
        <v>2702661</v>
      </c>
      <c r="D46" s="49">
        <f t="shared" si="23"/>
        <v>2508462</v>
      </c>
      <c r="E46" s="73">
        <f t="shared" si="23"/>
        <v>73250</v>
      </c>
      <c r="F46" s="74">
        <f t="shared" si="23"/>
        <v>120949</v>
      </c>
      <c r="G46" s="75">
        <f t="shared" si="23"/>
        <v>45055</v>
      </c>
      <c r="H46" s="76">
        <f t="shared" si="23"/>
        <v>0</v>
      </c>
      <c r="I46" s="76">
        <f t="shared" si="23"/>
        <v>0</v>
      </c>
      <c r="J46" s="76">
        <f t="shared" si="23"/>
        <v>75894</v>
      </c>
      <c r="K46" s="82"/>
    </row>
    <row r="47" ht="14.25" thickTop="1"/>
  </sheetData>
  <mergeCells count="7">
    <mergeCell ref="F3:F4"/>
    <mergeCell ref="G3:J3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tabSelected="1"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125" style="2" customWidth="1"/>
    <col min="2" max="2" width="26.875" style="2" bestFit="1" customWidth="1"/>
    <col min="3" max="5" width="11.75390625" style="2" customWidth="1"/>
    <col min="6" max="8" width="11.125" style="2" customWidth="1"/>
    <col min="9" max="9" width="8.75390625" style="2" customWidth="1"/>
    <col min="10" max="10" width="9.875" style="2" customWidth="1"/>
    <col min="11" max="13" width="11.125" style="2" hidden="1" customWidth="1"/>
    <col min="14" max="14" width="8.75390625" style="2" hidden="1" customWidth="1"/>
    <col min="15" max="15" width="9.875" style="2" hidden="1" customWidth="1"/>
    <col min="16" max="19" width="11.125" style="2" hidden="1" customWidth="1"/>
    <col min="20" max="20" width="8.75390625" style="2" hidden="1" customWidth="1"/>
    <col min="21" max="21" width="9.875" style="2" hidden="1" customWidth="1"/>
    <col min="22" max="16384" width="9.00390625" style="2" customWidth="1"/>
  </cols>
  <sheetData>
    <row r="1" spans="1:21" ht="13.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57" t="s">
        <v>43</v>
      </c>
      <c r="K2" s="1"/>
      <c r="L2" s="1"/>
      <c r="M2" s="1"/>
      <c r="N2" s="1"/>
      <c r="O2" s="57" t="s">
        <v>43</v>
      </c>
      <c r="P2" s="1"/>
      <c r="Q2" s="1"/>
      <c r="R2" s="1"/>
      <c r="S2" s="1"/>
      <c r="T2" s="1"/>
      <c r="U2" s="57" t="s">
        <v>43</v>
      </c>
    </row>
    <row r="3" spans="1:22" ht="13.5" customHeight="1">
      <c r="A3" s="156" t="s">
        <v>1</v>
      </c>
      <c r="B3" s="156" t="s">
        <v>2</v>
      </c>
      <c r="C3" s="156" t="s">
        <v>3</v>
      </c>
      <c r="D3" s="165" t="s">
        <v>4</v>
      </c>
      <c r="E3" s="163" t="s">
        <v>5</v>
      </c>
      <c r="F3" s="153" t="s">
        <v>6</v>
      </c>
      <c r="G3" s="155" t="s">
        <v>7</v>
      </c>
      <c r="H3" s="156"/>
      <c r="I3" s="156"/>
      <c r="J3" s="156"/>
      <c r="K3" s="153" t="s">
        <v>81</v>
      </c>
      <c r="L3" s="155" t="s">
        <v>83</v>
      </c>
      <c r="M3" s="156"/>
      <c r="N3" s="156"/>
      <c r="O3" s="156"/>
      <c r="P3" s="153" t="s">
        <v>90</v>
      </c>
      <c r="Q3" s="161" t="s">
        <v>82</v>
      </c>
      <c r="R3" s="155" t="s">
        <v>83</v>
      </c>
      <c r="S3" s="156"/>
      <c r="T3" s="156"/>
      <c r="U3" s="156"/>
      <c r="V3" s="80"/>
    </row>
    <row r="4" spans="1:22" ht="24" customHeight="1">
      <c r="A4" s="156"/>
      <c r="B4" s="156"/>
      <c r="C4" s="156"/>
      <c r="D4" s="165"/>
      <c r="E4" s="164"/>
      <c r="F4" s="154"/>
      <c r="G4" s="4" t="s">
        <v>8</v>
      </c>
      <c r="H4" s="3" t="s">
        <v>9</v>
      </c>
      <c r="I4" s="3" t="s">
        <v>10</v>
      </c>
      <c r="J4" s="3" t="s">
        <v>11</v>
      </c>
      <c r="K4" s="154"/>
      <c r="L4" s="4" t="s">
        <v>8</v>
      </c>
      <c r="M4" s="3" t="s">
        <v>9</v>
      </c>
      <c r="N4" s="3" t="s">
        <v>10</v>
      </c>
      <c r="O4" s="3" t="s">
        <v>11</v>
      </c>
      <c r="P4" s="154"/>
      <c r="Q4" s="162"/>
      <c r="R4" s="4" t="s">
        <v>8</v>
      </c>
      <c r="S4" s="3" t="s">
        <v>9</v>
      </c>
      <c r="T4" s="3" t="s">
        <v>10</v>
      </c>
      <c r="U4" s="3" t="s">
        <v>11</v>
      </c>
      <c r="V4" s="81"/>
    </row>
    <row r="5" spans="1:22" ht="27" customHeight="1">
      <c r="A5" s="5" t="s">
        <v>12</v>
      </c>
      <c r="B5" s="6"/>
      <c r="C5" s="89">
        <f aca="true" t="shared" si="0" ref="C5:U5">C6+C13+C19</f>
        <v>3956246</v>
      </c>
      <c r="D5" s="90">
        <f t="shared" si="0"/>
        <v>3050859</v>
      </c>
      <c r="E5" s="90">
        <f t="shared" si="0"/>
        <v>249284</v>
      </c>
      <c r="F5" s="91">
        <f t="shared" si="0"/>
        <v>656103</v>
      </c>
      <c r="G5" s="92">
        <f t="shared" si="0"/>
        <v>317765</v>
      </c>
      <c r="H5" s="89">
        <f t="shared" si="0"/>
        <v>221000</v>
      </c>
      <c r="I5" s="89">
        <f t="shared" si="0"/>
        <v>37891</v>
      </c>
      <c r="J5" s="89">
        <f t="shared" si="0"/>
        <v>79447</v>
      </c>
      <c r="K5" s="91">
        <f t="shared" si="0"/>
        <v>0</v>
      </c>
      <c r="L5" s="92">
        <f t="shared" si="0"/>
        <v>0</v>
      </c>
      <c r="M5" s="89">
        <f t="shared" si="0"/>
        <v>0</v>
      </c>
      <c r="N5" s="89">
        <f t="shared" si="0"/>
        <v>0</v>
      </c>
      <c r="O5" s="89">
        <f t="shared" si="0"/>
        <v>0</v>
      </c>
      <c r="P5" s="91">
        <f t="shared" si="0"/>
        <v>0</v>
      </c>
      <c r="Q5" s="136">
        <f t="shared" si="0"/>
        <v>905387</v>
      </c>
      <c r="R5" s="92">
        <f t="shared" si="0"/>
        <v>0</v>
      </c>
      <c r="S5" s="89">
        <f t="shared" si="0"/>
        <v>0</v>
      </c>
      <c r="T5" s="89">
        <f t="shared" si="0"/>
        <v>0</v>
      </c>
      <c r="U5" s="89">
        <f t="shared" si="0"/>
        <v>0</v>
      </c>
      <c r="V5" s="82"/>
    </row>
    <row r="6" spans="1:22" ht="27" customHeight="1">
      <c r="A6" s="9" t="s">
        <v>13</v>
      </c>
      <c r="B6" s="10"/>
      <c r="C6" s="93">
        <f aca="true" t="shared" si="1" ref="C6:U6">C7</f>
        <v>2278731</v>
      </c>
      <c r="D6" s="94">
        <f t="shared" si="1"/>
        <v>1679801</v>
      </c>
      <c r="E6" s="94">
        <f t="shared" si="1"/>
        <v>25400</v>
      </c>
      <c r="F6" s="95">
        <f t="shared" si="1"/>
        <v>573530</v>
      </c>
      <c r="G6" s="96">
        <f t="shared" si="1"/>
        <v>290765</v>
      </c>
      <c r="H6" s="93">
        <f t="shared" si="1"/>
        <v>221000</v>
      </c>
      <c r="I6" s="93">
        <f t="shared" si="1"/>
        <v>37891</v>
      </c>
      <c r="J6" s="93">
        <f t="shared" si="1"/>
        <v>23874</v>
      </c>
      <c r="K6" s="95">
        <f t="shared" si="1"/>
        <v>0</v>
      </c>
      <c r="L6" s="96">
        <f t="shared" si="1"/>
        <v>0</v>
      </c>
      <c r="M6" s="93">
        <f t="shared" si="1"/>
        <v>0</v>
      </c>
      <c r="N6" s="93">
        <f t="shared" si="1"/>
        <v>0</v>
      </c>
      <c r="O6" s="93">
        <f t="shared" si="1"/>
        <v>0</v>
      </c>
      <c r="P6" s="95">
        <f t="shared" si="1"/>
        <v>0</v>
      </c>
      <c r="Q6" s="137">
        <f t="shared" si="1"/>
        <v>598930</v>
      </c>
      <c r="R6" s="96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82"/>
    </row>
    <row r="7" spans="1:22" ht="27" customHeight="1">
      <c r="A7" s="17" t="s">
        <v>14</v>
      </c>
      <c r="B7" s="18"/>
      <c r="C7" s="97">
        <f aca="true" t="shared" si="2" ref="C7:U7">SUM(C8:C12)</f>
        <v>2278731</v>
      </c>
      <c r="D7" s="97">
        <f t="shared" si="2"/>
        <v>1679801</v>
      </c>
      <c r="E7" s="103">
        <f t="shared" si="2"/>
        <v>25400</v>
      </c>
      <c r="F7" s="98">
        <f t="shared" si="2"/>
        <v>573530</v>
      </c>
      <c r="G7" s="99">
        <f t="shared" si="2"/>
        <v>290765</v>
      </c>
      <c r="H7" s="99">
        <f t="shared" si="2"/>
        <v>221000</v>
      </c>
      <c r="I7" s="99">
        <f t="shared" si="2"/>
        <v>37891</v>
      </c>
      <c r="J7" s="99">
        <f t="shared" si="2"/>
        <v>23874</v>
      </c>
      <c r="K7" s="98">
        <f t="shared" si="2"/>
        <v>0</v>
      </c>
      <c r="L7" s="99">
        <f t="shared" si="2"/>
        <v>0</v>
      </c>
      <c r="M7" s="99">
        <f t="shared" si="2"/>
        <v>0</v>
      </c>
      <c r="N7" s="99">
        <f t="shared" si="2"/>
        <v>0</v>
      </c>
      <c r="O7" s="99">
        <f t="shared" si="2"/>
        <v>0</v>
      </c>
      <c r="P7" s="98">
        <f t="shared" si="2"/>
        <v>0</v>
      </c>
      <c r="Q7" s="138">
        <f t="shared" si="2"/>
        <v>598930</v>
      </c>
      <c r="R7" s="99">
        <f t="shared" si="2"/>
        <v>0</v>
      </c>
      <c r="S7" s="99">
        <f t="shared" si="2"/>
        <v>0</v>
      </c>
      <c r="T7" s="99">
        <f t="shared" si="2"/>
        <v>0</v>
      </c>
      <c r="U7" s="99">
        <f t="shared" si="2"/>
        <v>0</v>
      </c>
      <c r="V7" s="82"/>
    </row>
    <row r="8" spans="1:22" ht="27" customHeight="1">
      <c r="A8" s="24"/>
      <c r="B8" s="84" t="s">
        <v>63</v>
      </c>
      <c r="C8" s="100">
        <v>237600</v>
      </c>
      <c r="D8" s="101">
        <f>C8-Q8</f>
        <v>212200</v>
      </c>
      <c r="E8" s="101">
        <v>25400</v>
      </c>
      <c r="F8" s="102">
        <f>SUM(G8:J8)</f>
        <v>0</v>
      </c>
      <c r="G8" s="87">
        <v>0</v>
      </c>
      <c r="H8" s="88">
        <v>0</v>
      </c>
      <c r="I8" s="88">
        <v>0</v>
      </c>
      <c r="J8" s="88">
        <v>0</v>
      </c>
      <c r="K8" s="102">
        <f>SUM(L8:O8)</f>
        <v>0</v>
      </c>
      <c r="L8" s="87"/>
      <c r="M8" s="88"/>
      <c r="N8" s="88"/>
      <c r="O8" s="88"/>
      <c r="P8" s="102">
        <f>SUM(R8:U8)</f>
        <v>0</v>
      </c>
      <c r="Q8" s="139">
        <f>SUM(E8,F8,K8,P8)</f>
        <v>25400</v>
      </c>
      <c r="R8" s="87"/>
      <c r="S8" s="88"/>
      <c r="T8" s="88"/>
      <c r="U8" s="88"/>
      <c r="V8" s="82"/>
    </row>
    <row r="9" spans="1:22" ht="27" customHeight="1">
      <c r="A9" s="24"/>
      <c r="B9" s="25" t="s">
        <v>98</v>
      </c>
      <c r="C9" s="100">
        <v>8000</v>
      </c>
      <c r="D9" s="101">
        <f>C9-Q9</f>
        <v>0</v>
      </c>
      <c r="E9" s="101">
        <v>0</v>
      </c>
      <c r="F9" s="102">
        <f>SUM(G9:J9)</f>
        <v>8000</v>
      </c>
      <c r="G9" s="87">
        <v>8000</v>
      </c>
      <c r="H9" s="88">
        <v>0</v>
      </c>
      <c r="I9" s="88">
        <v>0</v>
      </c>
      <c r="J9" s="88">
        <v>0</v>
      </c>
      <c r="K9" s="102">
        <f>SUM(L9:O9)</f>
        <v>0</v>
      </c>
      <c r="L9" s="87"/>
      <c r="M9" s="88"/>
      <c r="N9" s="88"/>
      <c r="O9" s="88"/>
      <c r="P9" s="102">
        <f>SUM(R9:U9)</f>
        <v>0</v>
      </c>
      <c r="Q9" s="139">
        <f>SUM(E9,F9,K9,P9)</f>
        <v>8000</v>
      </c>
      <c r="R9" s="87"/>
      <c r="S9" s="88"/>
      <c r="T9" s="88"/>
      <c r="U9" s="88"/>
      <c r="V9" s="82"/>
    </row>
    <row r="10" spans="1:22" ht="27" customHeight="1">
      <c r="A10" s="24"/>
      <c r="B10" s="25" t="s">
        <v>113</v>
      </c>
      <c r="C10" s="100">
        <v>955900</v>
      </c>
      <c r="D10" s="101">
        <f>C10-Q10</f>
        <v>495370</v>
      </c>
      <c r="E10" s="101">
        <v>0</v>
      </c>
      <c r="F10" s="102">
        <f>SUM(G10:J10)</f>
        <v>460530</v>
      </c>
      <c r="G10" s="87">
        <v>230265</v>
      </c>
      <c r="H10" s="88">
        <v>180000</v>
      </c>
      <c r="I10" s="88">
        <v>30856</v>
      </c>
      <c r="J10" s="88">
        <v>19409</v>
      </c>
      <c r="K10" s="102">
        <f>SUM(L10:O10)</f>
        <v>0</v>
      </c>
      <c r="L10" s="87"/>
      <c r="M10" s="88"/>
      <c r="N10" s="88"/>
      <c r="O10" s="88"/>
      <c r="P10" s="102">
        <f>SUM(R10:U10)</f>
        <v>0</v>
      </c>
      <c r="Q10" s="139">
        <f>SUM(E10,F10,K10,P10)</f>
        <v>460530</v>
      </c>
      <c r="R10" s="87"/>
      <c r="S10" s="88"/>
      <c r="T10" s="88"/>
      <c r="U10" s="88"/>
      <c r="V10" s="82"/>
    </row>
    <row r="11" spans="1:22" ht="27" customHeight="1">
      <c r="A11" s="24"/>
      <c r="B11" s="25" t="s">
        <v>114</v>
      </c>
      <c r="C11" s="100">
        <v>1077231</v>
      </c>
      <c r="D11" s="101">
        <f>C11-Q11</f>
        <v>972231</v>
      </c>
      <c r="E11" s="101">
        <v>0</v>
      </c>
      <c r="F11" s="102">
        <f>SUM(G11:J11)</f>
        <v>105000</v>
      </c>
      <c r="G11" s="87">
        <v>52500</v>
      </c>
      <c r="H11" s="88">
        <v>41000</v>
      </c>
      <c r="I11" s="88">
        <v>7035</v>
      </c>
      <c r="J11" s="88">
        <v>4465</v>
      </c>
      <c r="K11" s="102">
        <f>SUM(L11:O11)</f>
        <v>0</v>
      </c>
      <c r="L11" s="87"/>
      <c r="M11" s="88"/>
      <c r="N11" s="88"/>
      <c r="O11" s="88"/>
      <c r="P11" s="102">
        <f>SUM(R11:U11)</f>
        <v>0</v>
      </c>
      <c r="Q11" s="139">
        <f>SUM(E11,F11,K11,P11)</f>
        <v>105000</v>
      </c>
      <c r="R11" s="87"/>
      <c r="S11" s="88"/>
      <c r="T11" s="88"/>
      <c r="U11" s="88"/>
      <c r="V11" s="82"/>
    </row>
    <row r="12" spans="1:22" ht="27" customHeight="1" hidden="1">
      <c r="A12" s="24"/>
      <c r="B12" s="25"/>
      <c r="C12" s="100"/>
      <c r="D12" s="101">
        <f>C12-Q12</f>
        <v>0</v>
      </c>
      <c r="E12" s="101">
        <v>0</v>
      </c>
      <c r="F12" s="102">
        <f>SUM(G12:J12)</f>
        <v>0</v>
      </c>
      <c r="G12" s="87">
        <v>0</v>
      </c>
      <c r="H12" s="88">
        <v>0</v>
      </c>
      <c r="I12" s="88">
        <v>0</v>
      </c>
      <c r="J12" s="88">
        <v>0</v>
      </c>
      <c r="K12" s="102">
        <f>SUM(L12:O12)</f>
        <v>0</v>
      </c>
      <c r="L12" s="87"/>
      <c r="M12" s="88"/>
      <c r="N12" s="88"/>
      <c r="O12" s="88"/>
      <c r="P12" s="102">
        <f>SUM(R12:U12)</f>
        <v>0</v>
      </c>
      <c r="Q12" s="139">
        <f>SUM(E12,F12,K12,P12)</f>
        <v>0</v>
      </c>
      <c r="R12" s="87"/>
      <c r="S12" s="88"/>
      <c r="T12" s="88"/>
      <c r="U12" s="88"/>
      <c r="V12" s="82"/>
    </row>
    <row r="13" spans="1:22" ht="27" customHeight="1">
      <c r="A13" s="9" t="s">
        <v>15</v>
      </c>
      <c r="B13" s="10"/>
      <c r="C13" s="93">
        <f aca="true" t="shared" si="3" ref="C13:U13">C14</f>
        <v>1558940</v>
      </c>
      <c r="D13" s="94">
        <f t="shared" si="3"/>
        <v>1303803</v>
      </c>
      <c r="E13" s="94">
        <f t="shared" si="3"/>
        <v>213884</v>
      </c>
      <c r="F13" s="95">
        <f t="shared" si="3"/>
        <v>41253</v>
      </c>
      <c r="G13" s="96">
        <f t="shared" si="3"/>
        <v>13400</v>
      </c>
      <c r="H13" s="93">
        <f t="shared" si="3"/>
        <v>0</v>
      </c>
      <c r="I13" s="93">
        <f t="shared" si="3"/>
        <v>0</v>
      </c>
      <c r="J13" s="93">
        <f t="shared" si="3"/>
        <v>27853</v>
      </c>
      <c r="K13" s="95">
        <f t="shared" si="3"/>
        <v>0</v>
      </c>
      <c r="L13" s="96">
        <f t="shared" si="3"/>
        <v>0</v>
      </c>
      <c r="M13" s="93">
        <f t="shared" si="3"/>
        <v>0</v>
      </c>
      <c r="N13" s="93">
        <f t="shared" si="3"/>
        <v>0</v>
      </c>
      <c r="O13" s="93">
        <f t="shared" si="3"/>
        <v>0</v>
      </c>
      <c r="P13" s="95">
        <f t="shared" si="3"/>
        <v>0</v>
      </c>
      <c r="Q13" s="137">
        <f t="shared" si="3"/>
        <v>255137</v>
      </c>
      <c r="R13" s="96">
        <f t="shared" si="3"/>
        <v>0</v>
      </c>
      <c r="S13" s="93">
        <f t="shared" si="3"/>
        <v>0</v>
      </c>
      <c r="T13" s="93">
        <f t="shared" si="3"/>
        <v>0</v>
      </c>
      <c r="U13" s="93">
        <f t="shared" si="3"/>
        <v>0</v>
      </c>
      <c r="V13" s="82"/>
    </row>
    <row r="14" spans="1:22" ht="27" customHeight="1">
      <c r="A14" s="52" t="s">
        <v>16</v>
      </c>
      <c r="B14" s="18"/>
      <c r="C14" s="97">
        <f aca="true" t="shared" si="4" ref="C14:U14">SUM(C15:C18)</f>
        <v>1558940</v>
      </c>
      <c r="D14" s="103">
        <f t="shared" si="4"/>
        <v>1303803</v>
      </c>
      <c r="E14" s="103">
        <f t="shared" si="4"/>
        <v>213884</v>
      </c>
      <c r="F14" s="98">
        <f t="shared" si="4"/>
        <v>41253</v>
      </c>
      <c r="G14" s="99">
        <f t="shared" si="4"/>
        <v>13400</v>
      </c>
      <c r="H14" s="97">
        <f t="shared" si="4"/>
        <v>0</v>
      </c>
      <c r="I14" s="97">
        <f t="shared" si="4"/>
        <v>0</v>
      </c>
      <c r="J14" s="97">
        <f t="shared" si="4"/>
        <v>27853</v>
      </c>
      <c r="K14" s="98">
        <f t="shared" si="4"/>
        <v>0</v>
      </c>
      <c r="L14" s="99">
        <f t="shared" si="4"/>
        <v>0</v>
      </c>
      <c r="M14" s="97">
        <f t="shared" si="4"/>
        <v>0</v>
      </c>
      <c r="N14" s="97">
        <f t="shared" si="4"/>
        <v>0</v>
      </c>
      <c r="O14" s="97">
        <f t="shared" si="4"/>
        <v>0</v>
      </c>
      <c r="P14" s="98">
        <f t="shared" si="4"/>
        <v>0</v>
      </c>
      <c r="Q14" s="138">
        <f t="shared" si="4"/>
        <v>255137</v>
      </c>
      <c r="R14" s="99">
        <f t="shared" si="4"/>
        <v>0</v>
      </c>
      <c r="S14" s="97">
        <f t="shared" si="4"/>
        <v>0</v>
      </c>
      <c r="T14" s="97">
        <f t="shared" si="4"/>
        <v>0</v>
      </c>
      <c r="U14" s="97">
        <f t="shared" si="4"/>
        <v>0</v>
      </c>
      <c r="V14" s="82"/>
    </row>
    <row r="15" spans="1:22" ht="27" customHeight="1">
      <c r="A15" s="24"/>
      <c r="B15" s="24" t="s">
        <v>71</v>
      </c>
      <c r="C15" s="100">
        <f>1007718+92360</f>
        <v>1100078</v>
      </c>
      <c r="D15" s="101">
        <f>C15-Q15</f>
        <v>908811</v>
      </c>
      <c r="E15" s="101">
        <v>191267</v>
      </c>
      <c r="F15" s="102">
        <f>SUM(G15:J15)</f>
        <v>0</v>
      </c>
      <c r="G15" s="87">
        <v>0</v>
      </c>
      <c r="H15" s="88">
        <v>0</v>
      </c>
      <c r="I15" s="88">
        <v>0</v>
      </c>
      <c r="J15" s="88">
        <v>0</v>
      </c>
      <c r="K15" s="102">
        <f>SUM(L15:O15)</f>
        <v>0</v>
      </c>
      <c r="L15" s="87"/>
      <c r="M15" s="88"/>
      <c r="N15" s="88"/>
      <c r="O15" s="88"/>
      <c r="P15" s="102">
        <f>SUM(R15:U15)</f>
        <v>0</v>
      </c>
      <c r="Q15" s="139">
        <f>SUM(E15,F15,K15,P15)</f>
        <v>191267</v>
      </c>
      <c r="R15" s="87"/>
      <c r="S15" s="88"/>
      <c r="T15" s="88"/>
      <c r="U15" s="88"/>
      <c r="V15" s="82"/>
    </row>
    <row r="16" spans="1:22" ht="27" customHeight="1">
      <c r="A16" s="72"/>
      <c r="B16" s="72" t="s">
        <v>72</v>
      </c>
      <c r="C16" s="100">
        <v>336662</v>
      </c>
      <c r="D16" s="101">
        <f>C16-Q16</f>
        <v>314045</v>
      </c>
      <c r="E16" s="101">
        <v>22617</v>
      </c>
      <c r="F16" s="102">
        <f>SUM(G16:J16)</f>
        <v>0</v>
      </c>
      <c r="G16" s="87">
        <v>0</v>
      </c>
      <c r="H16" s="88">
        <v>0</v>
      </c>
      <c r="I16" s="88">
        <v>0</v>
      </c>
      <c r="J16" s="88">
        <v>0</v>
      </c>
      <c r="K16" s="102">
        <f>SUM(L16:O16)</f>
        <v>0</v>
      </c>
      <c r="L16" s="87"/>
      <c r="M16" s="88"/>
      <c r="N16" s="88"/>
      <c r="O16" s="88"/>
      <c r="P16" s="102">
        <f>SUM(R16:U16)</f>
        <v>0</v>
      </c>
      <c r="Q16" s="139">
        <f>SUM(E16,F16,K16,P16)</f>
        <v>22617</v>
      </c>
      <c r="R16" s="87"/>
      <c r="S16" s="88"/>
      <c r="T16" s="88"/>
      <c r="U16" s="88"/>
      <c r="V16" s="82"/>
    </row>
    <row r="17" spans="1:22" ht="27" customHeight="1">
      <c r="A17" s="24"/>
      <c r="B17" s="72" t="s">
        <v>112</v>
      </c>
      <c r="C17" s="100">
        <v>122200</v>
      </c>
      <c r="D17" s="101">
        <f>C17-Q17</f>
        <v>80947</v>
      </c>
      <c r="E17" s="101">
        <v>0</v>
      </c>
      <c r="F17" s="102">
        <f>SUM(G17:J17)</f>
        <v>41253</v>
      </c>
      <c r="G17" s="87">
        <v>13400</v>
      </c>
      <c r="H17" s="88">
        <v>0</v>
      </c>
      <c r="I17" s="88">
        <v>0</v>
      </c>
      <c r="J17" s="88">
        <v>27853</v>
      </c>
      <c r="K17" s="102">
        <f>SUM(L17:O17)</f>
        <v>0</v>
      </c>
      <c r="L17" s="87"/>
      <c r="M17" s="88"/>
      <c r="N17" s="88"/>
      <c r="O17" s="88"/>
      <c r="P17" s="102">
        <f>SUM(R17:U17)</f>
        <v>0</v>
      </c>
      <c r="Q17" s="139">
        <f>SUM(E17,F17,K17,P17)</f>
        <v>41253</v>
      </c>
      <c r="R17" s="87"/>
      <c r="S17" s="88"/>
      <c r="T17" s="88"/>
      <c r="U17" s="88"/>
      <c r="V17" s="82"/>
    </row>
    <row r="18" spans="1:22" ht="27" customHeight="1" hidden="1">
      <c r="A18" s="24"/>
      <c r="B18" s="25"/>
      <c r="C18" s="100"/>
      <c r="D18" s="101">
        <f>C18-Q18</f>
        <v>0</v>
      </c>
      <c r="E18" s="101">
        <v>0</v>
      </c>
      <c r="F18" s="102">
        <f>SUM(G18:J18)</f>
        <v>0</v>
      </c>
      <c r="G18" s="87">
        <v>0</v>
      </c>
      <c r="H18" s="88">
        <v>0</v>
      </c>
      <c r="I18" s="88">
        <v>0</v>
      </c>
      <c r="J18" s="88">
        <v>0</v>
      </c>
      <c r="K18" s="102">
        <f>SUM(L18:O18)</f>
        <v>0</v>
      </c>
      <c r="L18" s="87"/>
      <c r="M18" s="88"/>
      <c r="N18" s="88"/>
      <c r="O18" s="88"/>
      <c r="P18" s="102">
        <f>SUM(R18:U18)</f>
        <v>0</v>
      </c>
      <c r="Q18" s="139">
        <f>SUM(E18,F18,K18,P18)</f>
        <v>0</v>
      </c>
      <c r="R18" s="87"/>
      <c r="S18" s="88"/>
      <c r="T18" s="88"/>
      <c r="U18" s="88"/>
      <c r="V18" s="82"/>
    </row>
    <row r="19" spans="1:22" ht="27" customHeight="1">
      <c r="A19" s="9" t="s">
        <v>17</v>
      </c>
      <c r="B19" s="10"/>
      <c r="C19" s="93">
        <f aca="true" t="shared" si="5" ref="C19:U19">C20+C22</f>
        <v>118575</v>
      </c>
      <c r="D19" s="94">
        <f t="shared" si="5"/>
        <v>67255</v>
      </c>
      <c r="E19" s="94">
        <f t="shared" si="5"/>
        <v>10000</v>
      </c>
      <c r="F19" s="95">
        <f t="shared" si="5"/>
        <v>41320</v>
      </c>
      <c r="G19" s="96">
        <f t="shared" si="5"/>
        <v>13600</v>
      </c>
      <c r="H19" s="93">
        <f t="shared" si="5"/>
        <v>0</v>
      </c>
      <c r="I19" s="93">
        <f t="shared" si="5"/>
        <v>0</v>
      </c>
      <c r="J19" s="93">
        <f t="shared" si="5"/>
        <v>27720</v>
      </c>
      <c r="K19" s="95">
        <f t="shared" si="5"/>
        <v>0</v>
      </c>
      <c r="L19" s="96">
        <f t="shared" si="5"/>
        <v>0</v>
      </c>
      <c r="M19" s="93">
        <f t="shared" si="5"/>
        <v>0</v>
      </c>
      <c r="N19" s="93">
        <f t="shared" si="5"/>
        <v>0</v>
      </c>
      <c r="O19" s="93">
        <f t="shared" si="5"/>
        <v>0</v>
      </c>
      <c r="P19" s="95">
        <f t="shared" si="5"/>
        <v>0</v>
      </c>
      <c r="Q19" s="137">
        <f t="shared" si="5"/>
        <v>51320</v>
      </c>
      <c r="R19" s="96">
        <f t="shared" si="5"/>
        <v>0</v>
      </c>
      <c r="S19" s="93">
        <f t="shared" si="5"/>
        <v>0</v>
      </c>
      <c r="T19" s="93">
        <f t="shared" si="5"/>
        <v>0</v>
      </c>
      <c r="U19" s="93">
        <f t="shared" si="5"/>
        <v>0</v>
      </c>
      <c r="V19" s="82"/>
    </row>
    <row r="20" spans="1:22" ht="27" customHeight="1">
      <c r="A20" s="52" t="s">
        <v>18</v>
      </c>
      <c r="B20" s="37"/>
      <c r="C20" s="97">
        <f aca="true" t="shared" si="6" ref="C20:U20">SUM(C21)</f>
        <v>118575</v>
      </c>
      <c r="D20" s="103">
        <f t="shared" si="6"/>
        <v>67255</v>
      </c>
      <c r="E20" s="103">
        <f t="shared" si="6"/>
        <v>10000</v>
      </c>
      <c r="F20" s="98">
        <f t="shared" si="6"/>
        <v>41320</v>
      </c>
      <c r="G20" s="99">
        <f t="shared" si="6"/>
        <v>13600</v>
      </c>
      <c r="H20" s="97">
        <f t="shared" si="6"/>
        <v>0</v>
      </c>
      <c r="I20" s="97">
        <f t="shared" si="6"/>
        <v>0</v>
      </c>
      <c r="J20" s="97">
        <f t="shared" si="6"/>
        <v>27720</v>
      </c>
      <c r="K20" s="98">
        <f t="shared" si="6"/>
        <v>0</v>
      </c>
      <c r="L20" s="99">
        <f t="shared" si="6"/>
        <v>0</v>
      </c>
      <c r="M20" s="97">
        <f t="shared" si="6"/>
        <v>0</v>
      </c>
      <c r="N20" s="97">
        <f t="shared" si="6"/>
        <v>0</v>
      </c>
      <c r="O20" s="97">
        <f t="shared" si="6"/>
        <v>0</v>
      </c>
      <c r="P20" s="98">
        <f t="shared" si="6"/>
        <v>0</v>
      </c>
      <c r="Q20" s="138">
        <f t="shared" si="6"/>
        <v>51320</v>
      </c>
      <c r="R20" s="99">
        <f t="shared" si="6"/>
        <v>0</v>
      </c>
      <c r="S20" s="97">
        <f t="shared" si="6"/>
        <v>0</v>
      </c>
      <c r="T20" s="97">
        <f t="shared" si="6"/>
        <v>0</v>
      </c>
      <c r="U20" s="97">
        <f t="shared" si="6"/>
        <v>0</v>
      </c>
      <c r="V20" s="82"/>
    </row>
    <row r="21" spans="1:22" ht="27" customHeight="1">
      <c r="A21" s="24"/>
      <c r="B21" s="85" t="s">
        <v>68</v>
      </c>
      <c r="C21" s="100">
        <v>118575</v>
      </c>
      <c r="D21" s="101">
        <f>C21-Q21</f>
        <v>67255</v>
      </c>
      <c r="E21" s="101">
        <v>10000</v>
      </c>
      <c r="F21" s="102">
        <f>SUM(G21:J21)</f>
        <v>41320</v>
      </c>
      <c r="G21" s="87">
        <v>13600</v>
      </c>
      <c r="H21" s="88">
        <v>0</v>
      </c>
      <c r="I21" s="88">
        <v>0</v>
      </c>
      <c r="J21" s="88">
        <v>27720</v>
      </c>
      <c r="K21" s="102">
        <f>SUM(L21:O21)</f>
        <v>0</v>
      </c>
      <c r="L21" s="87"/>
      <c r="M21" s="88"/>
      <c r="N21" s="88"/>
      <c r="O21" s="88"/>
      <c r="P21" s="102">
        <f>SUM(R21:U21)</f>
        <v>0</v>
      </c>
      <c r="Q21" s="139">
        <f>SUM(E21,F21,K21,P21)</f>
        <v>51320</v>
      </c>
      <c r="R21" s="87"/>
      <c r="S21" s="88"/>
      <c r="T21" s="88"/>
      <c r="U21" s="88"/>
      <c r="V21" s="82"/>
    </row>
    <row r="22" spans="1:22" ht="27" customHeight="1" hidden="1">
      <c r="A22" s="17" t="s">
        <v>19</v>
      </c>
      <c r="B22" s="18"/>
      <c r="C22" s="97">
        <f aca="true" t="shared" si="7" ref="C22:U22">SUM(C23:C23)</f>
        <v>0</v>
      </c>
      <c r="D22" s="103">
        <f t="shared" si="7"/>
        <v>0</v>
      </c>
      <c r="E22" s="103">
        <f t="shared" si="7"/>
        <v>0</v>
      </c>
      <c r="F22" s="98">
        <f t="shared" si="7"/>
        <v>0</v>
      </c>
      <c r="G22" s="99">
        <f t="shared" si="7"/>
        <v>0</v>
      </c>
      <c r="H22" s="97">
        <f t="shared" si="7"/>
        <v>0</v>
      </c>
      <c r="I22" s="97">
        <f t="shared" si="7"/>
        <v>0</v>
      </c>
      <c r="J22" s="97">
        <f t="shared" si="7"/>
        <v>0</v>
      </c>
      <c r="K22" s="98">
        <f t="shared" si="7"/>
        <v>0</v>
      </c>
      <c r="L22" s="99">
        <f t="shared" si="7"/>
        <v>0</v>
      </c>
      <c r="M22" s="97">
        <f t="shared" si="7"/>
        <v>0</v>
      </c>
      <c r="N22" s="97">
        <f t="shared" si="7"/>
        <v>0</v>
      </c>
      <c r="O22" s="97">
        <f t="shared" si="7"/>
        <v>0</v>
      </c>
      <c r="P22" s="98">
        <f t="shared" si="7"/>
        <v>0</v>
      </c>
      <c r="Q22" s="138">
        <f t="shared" si="7"/>
        <v>0</v>
      </c>
      <c r="R22" s="99">
        <f t="shared" si="7"/>
        <v>0</v>
      </c>
      <c r="S22" s="97">
        <f t="shared" si="7"/>
        <v>0</v>
      </c>
      <c r="T22" s="97">
        <f t="shared" si="7"/>
        <v>0</v>
      </c>
      <c r="U22" s="97">
        <f t="shared" si="7"/>
        <v>0</v>
      </c>
      <c r="V22" s="82"/>
    </row>
    <row r="23" spans="1:22" ht="27" customHeight="1" hidden="1">
      <c r="A23" s="24"/>
      <c r="B23" s="31"/>
      <c r="C23" s="100"/>
      <c r="D23" s="101">
        <f>C23-Q23</f>
        <v>0</v>
      </c>
      <c r="E23" s="101">
        <v>0</v>
      </c>
      <c r="F23" s="102">
        <f>SUM(G23:J23)</f>
        <v>0</v>
      </c>
      <c r="G23" s="87">
        <v>0</v>
      </c>
      <c r="H23" s="88">
        <v>0</v>
      </c>
      <c r="I23" s="88">
        <v>0</v>
      </c>
      <c r="J23" s="88">
        <v>0</v>
      </c>
      <c r="K23" s="102">
        <f>SUM(L23:O23)</f>
        <v>0</v>
      </c>
      <c r="L23" s="87"/>
      <c r="M23" s="88"/>
      <c r="N23" s="88"/>
      <c r="O23" s="88"/>
      <c r="P23" s="102">
        <f>SUM(R23:U23)</f>
        <v>0</v>
      </c>
      <c r="Q23" s="139">
        <f>SUM(E23,F23,K23,P23)</f>
        <v>0</v>
      </c>
      <c r="R23" s="87"/>
      <c r="S23" s="88"/>
      <c r="T23" s="88"/>
      <c r="U23" s="88"/>
      <c r="V23" s="82"/>
    </row>
    <row r="24" spans="1:22" ht="27" customHeight="1">
      <c r="A24" s="33" t="s">
        <v>20</v>
      </c>
      <c r="B24" s="6"/>
      <c r="C24" s="89">
        <f aca="true" t="shared" si="8" ref="C24:U24">C25+C70+C113+C102</f>
        <v>42571400</v>
      </c>
      <c r="D24" s="90">
        <f t="shared" si="8"/>
        <v>26533625</v>
      </c>
      <c r="E24" s="90">
        <f t="shared" si="8"/>
        <v>7589434</v>
      </c>
      <c r="F24" s="91">
        <f t="shared" si="8"/>
        <v>8448341</v>
      </c>
      <c r="G24" s="92">
        <f t="shared" si="8"/>
        <v>5805110</v>
      </c>
      <c r="H24" s="89">
        <f t="shared" si="8"/>
        <v>534000</v>
      </c>
      <c r="I24" s="89">
        <f t="shared" si="8"/>
        <v>113509</v>
      </c>
      <c r="J24" s="89">
        <f t="shared" si="8"/>
        <v>1995722</v>
      </c>
      <c r="K24" s="91">
        <f t="shared" si="8"/>
        <v>0</v>
      </c>
      <c r="L24" s="92">
        <f t="shared" si="8"/>
        <v>0</v>
      </c>
      <c r="M24" s="89">
        <f t="shared" si="8"/>
        <v>0</v>
      </c>
      <c r="N24" s="89">
        <f t="shared" si="8"/>
        <v>0</v>
      </c>
      <c r="O24" s="89">
        <f t="shared" si="8"/>
        <v>0</v>
      </c>
      <c r="P24" s="91">
        <f t="shared" si="8"/>
        <v>0</v>
      </c>
      <c r="Q24" s="136">
        <f t="shared" si="8"/>
        <v>16037775</v>
      </c>
      <c r="R24" s="92">
        <f t="shared" si="8"/>
        <v>0</v>
      </c>
      <c r="S24" s="89">
        <f t="shared" si="8"/>
        <v>0</v>
      </c>
      <c r="T24" s="89">
        <f t="shared" si="8"/>
        <v>0</v>
      </c>
      <c r="U24" s="89">
        <f t="shared" si="8"/>
        <v>0</v>
      </c>
      <c r="V24" s="82"/>
    </row>
    <row r="25" spans="1:22" ht="27" customHeight="1">
      <c r="A25" s="34" t="s">
        <v>21</v>
      </c>
      <c r="B25" s="10"/>
      <c r="C25" s="93">
        <f aca="true" t="shared" si="9" ref="C25:U25">C32+C54+C26</f>
        <v>27317710</v>
      </c>
      <c r="D25" s="94">
        <f t="shared" si="9"/>
        <v>16918450</v>
      </c>
      <c r="E25" s="94">
        <f t="shared" si="9"/>
        <v>4236878</v>
      </c>
      <c r="F25" s="95">
        <f t="shared" si="9"/>
        <v>6162382</v>
      </c>
      <c r="G25" s="96">
        <f t="shared" si="9"/>
        <v>4353872</v>
      </c>
      <c r="H25" s="93">
        <f t="shared" si="9"/>
        <v>498000</v>
      </c>
      <c r="I25" s="93">
        <f t="shared" si="9"/>
        <v>36187</v>
      </c>
      <c r="J25" s="93">
        <f t="shared" si="9"/>
        <v>1274323</v>
      </c>
      <c r="K25" s="95">
        <f t="shared" si="9"/>
        <v>0</v>
      </c>
      <c r="L25" s="96">
        <f t="shared" si="9"/>
        <v>0</v>
      </c>
      <c r="M25" s="93">
        <f t="shared" si="9"/>
        <v>0</v>
      </c>
      <c r="N25" s="93">
        <f t="shared" si="9"/>
        <v>0</v>
      </c>
      <c r="O25" s="93">
        <f t="shared" si="9"/>
        <v>0</v>
      </c>
      <c r="P25" s="95">
        <f t="shared" si="9"/>
        <v>0</v>
      </c>
      <c r="Q25" s="137">
        <f t="shared" si="9"/>
        <v>10399260</v>
      </c>
      <c r="R25" s="96">
        <f t="shared" si="9"/>
        <v>0</v>
      </c>
      <c r="S25" s="93">
        <f t="shared" si="9"/>
        <v>0</v>
      </c>
      <c r="T25" s="93">
        <f t="shared" si="9"/>
        <v>0</v>
      </c>
      <c r="U25" s="93">
        <f t="shared" si="9"/>
        <v>0</v>
      </c>
      <c r="V25" s="82"/>
    </row>
    <row r="26" spans="1:22" ht="27" customHeight="1">
      <c r="A26" s="23" t="s">
        <v>40</v>
      </c>
      <c r="B26" s="18"/>
      <c r="C26" s="97">
        <f aca="true" t="shared" si="10" ref="C26:U26">SUM(C27:C31)</f>
        <v>366241</v>
      </c>
      <c r="D26" s="97">
        <f t="shared" si="10"/>
        <v>100100</v>
      </c>
      <c r="E26" s="103">
        <f t="shared" si="10"/>
        <v>0</v>
      </c>
      <c r="F26" s="98">
        <f t="shared" si="10"/>
        <v>266141</v>
      </c>
      <c r="G26" s="99">
        <f t="shared" si="10"/>
        <v>265500</v>
      </c>
      <c r="H26" s="97">
        <f t="shared" si="10"/>
        <v>0</v>
      </c>
      <c r="I26" s="97">
        <f t="shared" si="10"/>
        <v>0</v>
      </c>
      <c r="J26" s="97">
        <f t="shared" si="10"/>
        <v>641</v>
      </c>
      <c r="K26" s="98">
        <f t="shared" si="10"/>
        <v>0</v>
      </c>
      <c r="L26" s="99">
        <f t="shared" si="10"/>
        <v>0</v>
      </c>
      <c r="M26" s="97">
        <f t="shared" si="10"/>
        <v>0</v>
      </c>
      <c r="N26" s="97">
        <f t="shared" si="10"/>
        <v>0</v>
      </c>
      <c r="O26" s="97">
        <f t="shared" si="10"/>
        <v>0</v>
      </c>
      <c r="P26" s="98">
        <f t="shared" si="10"/>
        <v>0</v>
      </c>
      <c r="Q26" s="138">
        <f t="shared" si="10"/>
        <v>266141</v>
      </c>
      <c r="R26" s="99">
        <f t="shared" si="10"/>
        <v>0</v>
      </c>
      <c r="S26" s="97">
        <f t="shared" si="10"/>
        <v>0</v>
      </c>
      <c r="T26" s="97">
        <f t="shared" si="10"/>
        <v>0</v>
      </c>
      <c r="U26" s="97">
        <f t="shared" si="10"/>
        <v>0</v>
      </c>
      <c r="V26" s="82"/>
    </row>
    <row r="27" spans="1:22" ht="27" customHeight="1">
      <c r="A27" s="35"/>
      <c r="B27" s="25" t="s">
        <v>99</v>
      </c>
      <c r="C27" s="100">
        <v>68541</v>
      </c>
      <c r="D27" s="101">
        <f>C27-Q27</f>
        <v>42100</v>
      </c>
      <c r="E27" s="101">
        <v>0</v>
      </c>
      <c r="F27" s="102">
        <f>SUM(G27:J27)</f>
        <v>26441</v>
      </c>
      <c r="G27" s="87">
        <v>25800</v>
      </c>
      <c r="H27" s="88">
        <v>0</v>
      </c>
      <c r="I27" s="88">
        <v>0</v>
      </c>
      <c r="J27" s="88">
        <v>641</v>
      </c>
      <c r="K27" s="102">
        <f>SUM(L27:O27)</f>
        <v>0</v>
      </c>
      <c r="L27" s="87"/>
      <c r="M27" s="88"/>
      <c r="N27" s="88"/>
      <c r="O27" s="88"/>
      <c r="P27" s="102">
        <f>SUM(R27:U27)</f>
        <v>0</v>
      </c>
      <c r="Q27" s="139">
        <f>SUM(E27,F27,K27,P27)</f>
        <v>26441</v>
      </c>
      <c r="R27" s="87"/>
      <c r="S27" s="88"/>
      <c r="T27" s="88"/>
      <c r="U27" s="88"/>
      <c r="V27" s="82"/>
    </row>
    <row r="28" spans="1:22" ht="27" customHeight="1">
      <c r="A28" s="35"/>
      <c r="B28" s="25" t="s">
        <v>100</v>
      </c>
      <c r="C28" s="100">
        <v>42000</v>
      </c>
      <c r="D28" s="101">
        <f>C28-Q28</f>
        <v>0</v>
      </c>
      <c r="E28" s="101">
        <v>0</v>
      </c>
      <c r="F28" s="102">
        <f>SUM(G28:J28)</f>
        <v>42000</v>
      </c>
      <c r="G28" s="87">
        <v>42000</v>
      </c>
      <c r="H28" s="88">
        <v>0</v>
      </c>
      <c r="I28" s="88">
        <v>0</v>
      </c>
      <c r="J28" s="88">
        <v>0</v>
      </c>
      <c r="K28" s="102">
        <f>SUM(L28:O28)</f>
        <v>0</v>
      </c>
      <c r="L28" s="87"/>
      <c r="M28" s="88"/>
      <c r="N28" s="88"/>
      <c r="O28" s="88"/>
      <c r="P28" s="102">
        <f>SUM(R28:U28)</f>
        <v>0</v>
      </c>
      <c r="Q28" s="139">
        <f>SUM(E28,F28,K28,P28)</f>
        <v>42000</v>
      </c>
      <c r="R28" s="87"/>
      <c r="S28" s="88"/>
      <c r="T28" s="88"/>
      <c r="U28" s="88"/>
      <c r="V28" s="82"/>
    </row>
    <row r="29" spans="1:22" ht="27" customHeight="1">
      <c r="A29" s="35"/>
      <c r="B29" s="25" t="s">
        <v>101</v>
      </c>
      <c r="C29" s="100">
        <v>215000</v>
      </c>
      <c r="D29" s="101">
        <f>C29-Q29</f>
        <v>58000</v>
      </c>
      <c r="E29" s="101">
        <v>0</v>
      </c>
      <c r="F29" s="102">
        <f>SUM(G29:J29)</f>
        <v>157000</v>
      </c>
      <c r="G29" s="87">
        <v>157000</v>
      </c>
      <c r="H29" s="88">
        <v>0</v>
      </c>
      <c r="I29" s="88">
        <v>0</v>
      </c>
      <c r="J29" s="88">
        <v>0</v>
      </c>
      <c r="K29" s="102">
        <f>SUM(L29:O29)</f>
        <v>0</v>
      </c>
      <c r="L29" s="87"/>
      <c r="M29" s="88"/>
      <c r="N29" s="88"/>
      <c r="O29" s="88"/>
      <c r="P29" s="102">
        <f>SUM(R29:U29)</f>
        <v>0</v>
      </c>
      <c r="Q29" s="139">
        <f>SUM(E29,F29,K29,P29)</f>
        <v>157000</v>
      </c>
      <c r="R29" s="87"/>
      <c r="S29" s="88"/>
      <c r="T29" s="88"/>
      <c r="U29" s="88"/>
      <c r="V29" s="82"/>
    </row>
    <row r="30" spans="1:22" ht="27" customHeight="1">
      <c r="A30" s="35"/>
      <c r="B30" s="25" t="s">
        <v>102</v>
      </c>
      <c r="C30" s="100">
        <v>7500</v>
      </c>
      <c r="D30" s="101">
        <f>C30-Q30</f>
        <v>0</v>
      </c>
      <c r="E30" s="101">
        <v>0</v>
      </c>
      <c r="F30" s="102">
        <f>SUM(G30:J30)</f>
        <v>7500</v>
      </c>
      <c r="G30" s="87">
        <v>7500</v>
      </c>
      <c r="H30" s="88">
        <v>0</v>
      </c>
      <c r="I30" s="88">
        <v>0</v>
      </c>
      <c r="J30" s="88">
        <v>0</v>
      </c>
      <c r="K30" s="102">
        <f>SUM(L30:O30)</f>
        <v>0</v>
      </c>
      <c r="L30" s="87"/>
      <c r="M30" s="88"/>
      <c r="N30" s="88"/>
      <c r="O30" s="88"/>
      <c r="P30" s="102">
        <f>SUM(R30:U30)</f>
        <v>0</v>
      </c>
      <c r="Q30" s="139">
        <f>SUM(E30,F30,K30,P30)</f>
        <v>7500</v>
      </c>
      <c r="R30" s="87"/>
      <c r="S30" s="88"/>
      <c r="T30" s="88"/>
      <c r="U30" s="88"/>
      <c r="V30" s="82"/>
    </row>
    <row r="31" spans="1:22" ht="27" customHeight="1">
      <c r="A31" s="35"/>
      <c r="B31" s="25" t="s">
        <v>128</v>
      </c>
      <c r="C31" s="100">
        <v>33200</v>
      </c>
      <c r="D31" s="101">
        <f>C31-Q31</f>
        <v>0</v>
      </c>
      <c r="E31" s="101">
        <v>0</v>
      </c>
      <c r="F31" s="102">
        <f>SUM(G31:J31)</f>
        <v>33200</v>
      </c>
      <c r="G31" s="87">
        <v>33200</v>
      </c>
      <c r="H31" s="88">
        <v>0</v>
      </c>
      <c r="I31" s="88">
        <v>0</v>
      </c>
      <c r="J31" s="88">
        <v>0</v>
      </c>
      <c r="K31" s="102">
        <f>SUM(L31:O31)</f>
        <v>0</v>
      </c>
      <c r="L31" s="87"/>
      <c r="M31" s="88"/>
      <c r="N31" s="88"/>
      <c r="O31" s="88"/>
      <c r="P31" s="102">
        <f>SUM(R31:U31)</f>
        <v>0</v>
      </c>
      <c r="Q31" s="139">
        <f>SUM(E31,F31,K31,P31)</f>
        <v>33200</v>
      </c>
      <c r="R31" s="87"/>
      <c r="S31" s="88"/>
      <c r="T31" s="88"/>
      <c r="U31" s="88"/>
      <c r="V31" s="82"/>
    </row>
    <row r="32" spans="1:22" ht="27" customHeight="1">
      <c r="A32" s="23" t="s">
        <v>41</v>
      </c>
      <c r="B32" s="18"/>
      <c r="C32" s="97">
        <f aca="true" t="shared" si="11" ref="C32:U32">SUM(C33:C53)</f>
        <v>10532288</v>
      </c>
      <c r="D32" s="103">
        <f t="shared" si="11"/>
        <v>6383109</v>
      </c>
      <c r="E32" s="103">
        <f t="shared" si="11"/>
        <v>1431978</v>
      </c>
      <c r="F32" s="98">
        <f t="shared" si="11"/>
        <v>2717201</v>
      </c>
      <c r="G32" s="99">
        <f t="shared" si="11"/>
        <v>1582281</v>
      </c>
      <c r="H32" s="97">
        <f t="shared" si="11"/>
        <v>68000</v>
      </c>
      <c r="I32" s="97">
        <f t="shared" si="11"/>
        <v>0</v>
      </c>
      <c r="J32" s="97">
        <f t="shared" si="11"/>
        <v>1066920</v>
      </c>
      <c r="K32" s="98">
        <f t="shared" si="11"/>
        <v>0</v>
      </c>
      <c r="L32" s="99">
        <f t="shared" si="11"/>
        <v>0</v>
      </c>
      <c r="M32" s="97">
        <f t="shared" si="11"/>
        <v>0</v>
      </c>
      <c r="N32" s="97">
        <f t="shared" si="11"/>
        <v>0</v>
      </c>
      <c r="O32" s="97">
        <f t="shared" si="11"/>
        <v>0</v>
      </c>
      <c r="P32" s="98">
        <f t="shared" si="11"/>
        <v>0</v>
      </c>
      <c r="Q32" s="138">
        <f t="shared" si="11"/>
        <v>4149179</v>
      </c>
      <c r="R32" s="99">
        <f t="shared" si="11"/>
        <v>0</v>
      </c>
      <c r="S32" s="97">
        <f t="shared" si="11"/>
        <v>0</v>
      </c>
      <c r="T32" s="97">
        <f t="shared" si="11"/>
        <v>0</v>
      </c>
      <c r="U32" s="97">
        <f t="shared" si="11"/>
        <v>0</v>
      </c>
      <c r="V32" s="82"/>
    </row>
    <row r="33" spans="1:22" ht="27" customHeight="1">
      <c r="A33" s="35"/>
      <c r="B33" s="25" t="s">
        <v>57</v>
      </c>
      <c r="C33" s="100">
        <v>1612000</v>
      </c>
      <c r="D33" s="101">
        <f aca="true" t="shared" si="12" ref="D33:D53">C33-Q33</f>
        <v>1374100</v>
      </c>
      <c r="E33" s="101">
        <v>237900</v>
      </c>
      <c r="F33" s="102">
        <f aca="true" t="shared" si="13" ref="F33:F53">SUM(G33:J33)</f>
        <v>0</v>
      </c>
      <c r="G33" s="87">
        <v>0</v>
      </c>
      <c r="H33" s="88">
        <v>0</v>
      </c>
      <c r="I33" s="88">
        <v>0</v>
      </c>
      <c r="J33" s="88">
        <v>0</v>
      </c>
      <c r="K33" s="102">
        <f aca="true" t="shared" si="14" ref="K33:K53">SUM(L33:O33)</f>
        <v>0</v>
      </c>
      <c r="L33" s="87"/>
      <c r="M33" s="88"/>
      <c r="N33" s="88"/>
      <c r="O33" s="88"/>
      <c r="P33" s="102">
        <f aca="true" t="shared" si="15" ref="P33:P53">SUM(R33:U33)</f>
        <v>0</v>
      </c>
      <c r="Q33" s="139">
        <f aca="true" t="shared" si="16" ref="Q33:Q53">SUM(E33,F33,K33,P33)</f>
        <v>237900</v>
      </c>
      <c r="R33" s="87"/>
      <c r="S33" s="88"/>
      <c r="T33" s="88"/>
      <c r="U33" s="88"/>
      <c r="V33" s="82"/>
    </row>
    <row r="34" spans="1:22" ht="27" customHeight="1">
      <c r="A34" s="35"/>
      <c r="B34" s="25" t="s">
        <v>61</v>
      </c>
      <c r="C34" s="100">
        <v>359621</v>
      </c>
      <c r="D34" s="101">
        <f t="shared" si="12"/>
        <v>289621</v>
      </c>
      <c r="E34" s="101">
        <v>70000</v>
      </c>
      <c r="F34" s="102">
        <f t="shared" si="13"/>
        <v>0</v>
      </c>
      <c r="G34" s="87">
        <v>0</v>
      </c>
      <c r="H34" s="88">
        <v>0</v>
      </c>
      <c r="I34" s="88">
        <v>0</v>
      </c>
      <c r="J34" s="88">
        <v>0</v>
      </c>
      <c r="K34" s="102">
        <f t="shared" si="14"/>
        <v>0</v>
      </c>
      <c r="L34" s="87"/>
      <c r="M34" s="88"/>
      <c r="N34" s="88"/>
      <c r="O34" s="88"/>
      <c r="P34" s="102">
        <f t="shared" si="15"/>
        <v>0</v>
      </c>
      <c r="Q34" s="139">
        <f t="shared" si="16"/>
        <v>70000</v>
      </c>
      <c r="R34" s="87"/>
      <c r="S34" s="88"/>
      <c r="T34" s="88"/>
      <c r="U34" s="88"/>
      <c r="V34" s="82"/>
    </row>
    <row r="35" spans="1:22" ht="27" customHeight="1">
      <c r="A35" s="35"/>
      <c r="B35" s="25" t="s">
        <v>64</v>
      </c>
      <c r="C35" s="100">
        <v>20000</v>
      </c>
      <c r="D35" s="101">
        <f t="shared" si="12"/>
        <v>13900</v>
      </c>
      <c r="E35" s="101">
        <v>6100</v>
      </c>
      <c r="F35" s="102">
        <f t="shared" si="13"/>
        <v>0</v>
      </c>
      <c r="G35" s="87">
        <v>0</v>
      </c>
      <c r="H35" s="88">
        <v>0</v>
      </c>
      <c r="I35" s="88">
        <v>0</v>
      </c>
      <c r="J35" s="88">
        <v>0</v>
      </c>
      <c r="K35" s="102">
        <f t="shared" si="14"/>
        <v>0</v>
      </c>
      <c r="L35" s="87"/>
      <c r="M35" s="88"/>
      <c r="N35" s="88"/>
      <c r="O35" s="88"/>
      <c r="P35" s="102">
        <f t="shared" si="15"/>
        <v>0</v>
      </c>
      <c r="Q35" s="139">
        <f t="shared" si="16"/>
        <v>6100</v>
      </c>
      <c r="R35" s="87"/>
      <c r="S35" s="88"/>
      <c r="T35" s="88"/>
      <c r="U35" s="88"/>
      <c r="V35" s="82"/>
    </row>
    <row r="36" spans="1:22" ht="27" customHeight="1">
      <c r="A36" s="35"/>
      <c r="B36" s="25" t="s">
        <v>60</v>
      </c>
      <c r="C36" s="100">
        <v>470000</v>
      </c>
      <c r="D36" s="101">
        <f t="shared" si="12"/>
        <v>274000</v>
      </c>
      <c r="E36" s="101">
        <v>18000</v>
      </c>
      <c r="F36" s="102">
        <f t="shared" si="13"/>
        <v>178000</v>
      </c>
      <c r="G36" s="87">
        <v>110000</v>
      </c>
      <c r="H36" s="88">
        <v>68000</v>
      </c>
      <c r="I36" s="88">
        <v>0</v>
      </c>
      <c r="J36" s="88">
        <v>0</v>
      </c>
      <c r="K36" s="102">
        <f t="shared" si="14"/>
        <v>0</v>
      </c>
      <c r="L36" s="87"/>
      <c r="M36" s="88"/>
      <c r="N36" s="88"/>
      <c r="O36" s="88"/>
      <c r="P36" s="102">
        <f t="shared" si="15"/>
        <v>0</v>
      </c>
      <c r="Q36" s="139">
        <f t="shared" si="16"/>
        <v>196000</v>
      </c>
      <c r="R36" s="87"/>
      <c r="S36" s="88"/>
      <c r="T36" s="88"/>
      <c r="U36" s="88"/>
      <c r="V36" s="82"/>
    </row>
    <row r="37" spans="1:22" ht="27" customHeight="1">
      <c r="A37" s="35"/>
      <c r="B37" s="25" t="s">
        <v>89</v>
      </c>
      <c r="C37" s="100">
        <v>2140000</v>
      </c>
      <c r="D37" s="101">
        <f t="shared" si="12"/>
        <v>1665500</v>
      </c>
      <c r="E37" s="101">
        <v>329500</v>
      </c>
      <c r="F37" s="102">
        <f t="shared" si="13"/>
        <v>145000</v>
      </c>
      <c r="G37" s="87">
        <v>145000</v>
      </c>
      <c r="H37" s="88">
        <v>0</v>
      </c>
      <c r="I37" s="88">
        <v>0</v>
      </c>
      <c r="J37" s="88">
        <v>0</v>
      </c>
      <c r="K37" s="102">
        <f t="shared" si="14"/>
        <v>0</v>
      </c>
      <c r="L37" s="87"/>
      <c r="M37" s="88"/>
      <c r="N37" s="88"/>
      <c r="O37" s="88"/>
      <c r="P37" s="102">
        <f t="shared" si="15"/>
        <v>0</v>
      </c>
      <c r="Q37" s="139">
        <f t="shared" si="16"/>
        <v>474500</v>
      </c>
      <c r="R37" s="87"/>
      <c r="S37" s="88"/>
      <c r="T37" s="88"/>
      <c r="U37" s="88"/>
      <c r="V37" s="82"/>
    </row>
    <row r="38" spans="1:22" ht="27" customHeight="1">
      <c r="A38" s="35"/>
      <c r="B38" s="25" t="s">
        <v>48</v>
      </c>
      <c r="C38" s="100">
        <v>303000</v>
      </c>
      <c r="D38" s="101">
        <f t="shared" si="12"/>
        <v>183000</v>
      </c>
      <c r="E38" s="101">
        <v>70000</v>
      </c>
      <c r="F38" s="102">
        <f t="shared" si="13"/>
        <v>50000</v>
      </c>
      <c r="G38" s="87">
        <v>36600</v>
      </c>
      <c r="H38" s="88">
        <v>0</v>
      </c>
      <c r="I38" s="88">
        <v>0</v>
      </c>
      <c r="J38" s="88">
        <v>13400</v>
      </c>
      <c r="K38" s="102">
        <f t="shared" si="14"/>
        <v>0</v>
      </c>
      <c r="L38" s="87"/>
      <c r="M38" s="88"/>
      <c r="N38" s="88"/>
      <c r="O38" s="88"/>
      <c r="P38" s="102">
        <f t="shared" si="15"/>
        <v>0</v>
      </c>
      <c r="Q38" s="139">
        <f t="shared" si="16"/>
        <v>120000</v>
      </c>
      <c r="R38" s="87"/>
      <c r="S38" s="88"/>
      <c r="T38" s="88"/>
      <c r="U38" s="88"/>
      <c r="V38" s="82"/>
    </row>
    <row r="39" spans="1:22" ht="27" customHeight="1">
      <c r="A39" s="35"/>
      <c r="B39" s="25" t="s">
        <v>49</v>
      </c>
      <c r="C39" s="100">
        <v>394176</v>
      </c>
      <c r="D39" s="101">
        <f t="shared" si="12"/>
        <v>104698</v>
      </c>
      <c r="E39" s="101">
        <v>289478</v>
      </c>
      <c r="F39" s="102">
        <f t="shared" si="13"/>
        <v>0</v>
      </c>
      <c r="G39" s="87">
        <v>0</v>
      </c>
      <c r="H39" s="88">
        <v>0</v>
      </c>
      <c r="I39" s="88">
        <v>0</v>
      </c>
      <c r="J39" s="88">
        <v>0</v>
      </c>
      <c r="K39" s="102">
        <f t="shared" si="14"/>
        <v>0</v>
      </c>
      <c r="L39" s="87"/>
      <c r="M39" s="88"/>
      <c r="N39" s="88"/>
      <c r="O39" s="88"/>
      <c r="P39" s="102">
        <f t="shared" si="15"/>
        <v>0</v>
      </c>
      <c r="Q39" s="139">
        <f t="shared" si="16"/>
        <v>289478</v>
      </c>
      <c r="R39" s="87"/>
      <c r="S39" s="88"/>
      <c r="T39" s="88"/>
      <c r="U39" s="88"/>
      <c r="V39" s="82"/>
    </row>
    <row r="40" spans="1:22" ht="27" customHeight="1">
      <c r="A40" s="35"/>
      <c r="B40" s="25" t="s">
        <v>62</v>
      </c>
      <c r="C40" s="100">
        <v>507000</v>
      </c>
      <c r="D40" s="101">
        <f t="shared" si="12"/>
        <v>229800</v>
      </c>
      <c r="E40" s="101">
        <v>37000</v>
      </c>
      <c r="F40" s="102">
        <f t="shared" si="13"/>
        <v>240200</v>
      </c>
      <c r="G40" s="87">
        <v>240200</v>
      </c>
      <c r="H40" s="88">
        <v>0</v>
      </c>
      <c r="I40" s="88">
        <v>0</v>
      </c>
      <c r="J40" s="88">
        <v>0</v>
      </c>
      <c r="K40" s="102">
        <f t="shared" si="14"/>
        <v>0</v>
      </c>
      <c r="L40" s="87"/>
      <c r="M40" s="88"/>
      <c r="N40" s="88"/>
      <c r="O40" s="88"/>
      <c r="P40" s="102">
        <f t="shared" si="15"/>
        <v>0</v>
      </c>
      <c r="Q40" s="139">
        <f t="shared" si="16"/>
        <v>277200</v>
      </c>
      <c r="R40" s="87"/>
      <c r="S40" s="88"/>
      <c r="T40" s="88"/>
      <c r="U40" s="88"/>
      <c r="V40" s="82"/>
    </row>
    <row r="41" spans="1:22" ht="27" customHeight="1">
      <c r="A41" s="35"/>
      <c r="B41" s="83" t="s">
        <v>55</v>
      </c>
      <c r="C41" s="100">
        <v>374000</v>
      </c>
      <c r="D41" s="101">
        <f t="shared" si="12"/>
        <v>0</v>
      </c>
      <c r="E41" s="101">
        <v>374000</v>
      </c>
      <c r="F41" s="102">
        <f t="shared" si="13"/>
        <v>0</v>
      </c>
      <c r="G41" s="87">
        <v>0</v>
      </c>
      <c r="H41" s="88">
        <v>0</v>
      </c>
      <c r="I41" s="88">
        <v>0</v>
      </c>
      <c r="J41" s="88">
        <v>0</v>
      </c>
      <c r="K41" s="102">
        <f t="shared" si="14"/>
        <v>0</v>
      </c>
      <c r="L41" s="87">
        <v>0</v>
      </c>
      <c r="M41" s="88">
        <v>0</v>
      </c>
      <c r="N41" s="88">
        <v>0</v>
      </c>
      <c r="O41" s="88">
        <v>0</v>
      </c>
      <c r="P41" s="102">
        <f t="shared" si="15"/>
        <v>0</v>
      </c>
      <c r="Q41" s="139">
        <f t="shared" si="16"/>
        <v>374000</v>
      </c>
      <c r="R41" s="87">
        <v>0</v>
      </c>
      <c r="S41" s="88">
        <v>0</v>
      </c>
      <c r="T41" s="88">
        <v>0</v>
      </c>
      <c r="U41" s="88">
        <v>0</v>
      </c>
      <c r="V41" s="82"/>
    </row>
    <row r="42" spans="1:22" ht="27" customHeight="1">
      <c r="A42" s="35"/>
      <c r="B42" s="25" t="s">
        <v>103</v>
      </c>
      <c r="C42" s="100">
        <v>192645</v>
      </c>
      <c r="D42" s="101">
        <f t="shared" si="12"/>
        <v>66245</v>
      </c>
      <c r="E42" s="101">
        <v>0</v>
      </c>
      <c r="F42" s="102">
        <f t="shared" si="13"/>
        <v>126400</v>
      </c>
      <c r="G42" s="87">
        <v>126400</v>
      </c>
      <c r="H42" s="88">
        <v>0</v>
      </c>
      <c r="I42" s="88">
        <v>0</v>
      </c>
      <c r="J42" s="88">
        <v>0</v>
      </c>
      <c r="K42" s="102">
        <f t="shared" si="14"/>
        <v>0</v>
      </c>
      <c r="L42" s="87"/>
      <c r="M42" s="88"/>
      <c r="N42" s="88"/>
      <c r="O42" s="88"/>
      <c r="P42" s="102">
        <f t="shared" si="15"/>
        <v>0</v>
      </c>
      <c r="Q42" s="139">
        <f t="shared" si="16"/>
        <v>126400</v>
      </c>
      <c r="R42" s="87"/>
      <c r="S42" s="88"/>
      <c r="T42" s="88"/>
      <c r="U42" s="88"/>
      <c r="V42" s="82"/>
    </row>
    <row r="43" spans="1:22" ht="27" customHeight="1">
      <c r="A43" s="35"/>
      <c r="B43" s="25" t="s">
        <v>129</v>
      </c>
      <c r="C43" s="100">
        <v>100000</v>
      </c>
      <c r="D43" s="101">
        <f t="shared" si="12"/>
        <v>0</v>
      </c>
      <c r="E43" s="101">
        <v>0</v>
      </c>
      <c r="F43" s="102">
        <f t="shared" si="13"/>
        <v>100000</v>
      </c>
      <c r="G43" s="87">
        <v>100000</v>
      </c>
      <c r="H43" s="88">
        <v>0</v>
      </c>
      <c r="I43" s="88">
        <v>0</v>
      </c>
      <c r="J43" s="88">
        <v>0</v>
      </c>
      <c r="K43" s="102">
        <f t="shared" si="14"/>
        <v>0</v>
      </c>
      <c r="L43" s="87"/>
      <c r="M43" s="88"/>
      <c r="N43" s="88"/>
      <c r="O43" s="88"/>
      <c r="P43" s="102">
        <f t="shared" si="15"/>
        <v>0</v>
      </c>
      <c r="Q43" s="139">
        <f t="shared" si="16"/>
        <v>100000</v>
      </c>
      <c r="R43" s="87"/>
      <c r="S43" s="88"/>
      <c r="T43" s="88"/>
      <c r="U43" s="88"/>
      <c r="V43" s="82"/>
    </row>
    <row r="44" spans="1:22" ht="27" customHeight="1">
      <c r="A44" s="35"/>
      <c r="B44" s="25" t="s">
        <v>104</v>
      </c>
      <c r="C44" s="100">
        <v>2630346</v>
      </c>
      <c r="D44" s="101">
        <f t="shared" si="12"/>
        <v>1450145</v>
      </c>
      <c r="E44" s="101">
        <v>0</v>
      </c>
      <c r="F44" s="102">
        <f t="shared" si="13"/>
        <v>1180201</v>
      </c>
      <c r="G44" s="87">
        <v>151181</v>
      </c>
      <c r="H44" s="88">
        <v>0</v>
      </c>
      <c r="I44" s="88">
        <v>0</v>
      </c>
      <c r="J44" s="88">
        <v>1029020</v>
      </c>
      <c r="K44" s="102">
        <f t="shared" si="14"/>
        <v>0</v>
      </c>
      <c r="L44" s="87"/>
      <c r="M44" s="88"/>
      <c r="N44" s="88"/>
      <c r="O44" s="88"/>
      <c r="P44" s="102">
        <f t="shared" si="15"/>
        <v>0</v>
      </c>
      <c r="Q44" s="139">
        <f t="shared" si="16"/>
        <v>1180201</v>
      </c>
      <c r="R44" s="87"/>
      <c r="S44" s="88"/>
      <c r="T44" s="88"/>
      <c r="U44" s="88"/>
      <c r="V44" s="82"/>
    </row>
    <row r="45" spans="1:22" ht="27" customHeight="1">
      <c r="A45" s="35"/>
      <c r="B45" s="25" t="s">
        <v>105</v>
      </c>
      <c r="C45" s="100">
        <v>582600</v>
      </c>
      <c r="D45" s="101">
        <f t="shared" si="12"/>
        <v>245000</v>
      </c>
      <c r="E45" s="101">
        <v>0</v>
      </c>
      <c r="F45" s="102">
        <f t="shared" si="13"/>
        <v>337600</v>
      </c>
      <c r="G45" s="87">
        <v>337600</v>
      </c>
      <c r="H45" s="88">
        <v>0</v>
      </c>
      <c r="I45" s="88">
        <v>0</v>
      </c>
      <c r="J45" s="88">
        <v>0</v>
      </c>
      <c r="K45" s="102">
        <f t="shared" si="14"/>
        <v>0</v>
      </c>
      <c r="L45" s="87"/>
      <c r="M45" s="88"/>
      <c r="N45" s="88"/>
      <c r="O45" s="88"/>
      <c r="P45" s="102">
        <f t="shared" si="15"/>
        <v>0</v>
      </c>
      <c r="Q45" s="139">
        <f t="shared" si="16"/>
        <v>337600</v>
      </c>
      <c r="R45" s="87"/>
      <c r="S45" s="88"/>
      <c r="T45" s="88"/>
      <c r="U45" s="88"/>
      <c r="V45" s="82"/>
    </row>
    <row r="46" spans="1:22" ht="27" customHeight="1">
      <c r="A46" s="35"/>
      <c r="B46" s="25" t="s">
        <v>106</v>
      </c>
      <c r="C46" s="100">
        <v>170000</v>
      </c>
      <c r="D46" s="101">
        <f t="shared" si="12"/>
        <v>50000</v>
      </c>
      <c r="E46" s="101">
        <v>0</v>
      </c>
      <c r="F46" s="102">
        <f t="shared" si="13"/>
        <v>120000</v>
      </c>
      <c r="G46" s="87">
        <v>120000</v>
      </c>
      <c r="H46" s="88">
        <v>0</v>
      </c>
      <c r="I46" s="88">
        <v>0</v>
      </c>
      <c r="J46" s="88">
        <v>0</v>
      </c>
      <c r="K46" s="102">
        <f t="shared" si="14"/>
        <v>0</v>
      </c>
      <c r="L46" s="87"/>
      <c r="M46" s="88"/>
      <c r="N46" s="88"/>
      <c r="O46" s="88"/>
      <c r="P46" s="102">
        <f t="shared" si="15"/>
        <v>0</v>
      </c>
      <c r="Q46" s="139">
        <f t="shared" si="16"/>
        <v>120000</v>
      </c>
      <c r="R46" s="87"/>
      <c r="S46" s="88"/>
      <c r="T46" s="88"/>
      <c r="U46" s="88"/>
      <c r="V46" s="82"/>
    </row>
    <row r="47" spans="1:22" ht="27" customHeight="1">
      <c r="A47" s="35"/>
      <c r="B47" s="25" t="s">
        <v>107</v>
      </c>
      <c r="C47" s="100">
        <v>13000</v>
      </c>
      <c r="D47" s="101">
        <f t="shared" si="12"/>
        <v>0</v>
      </c>
      <c r="E47" s="101">
        <v>0</v>
      </c>
      <c r="F47" s="102">
        <f t="shared" si="13"/>
        <v>13000</v>
      </c>
      <c r="G47" s="87">
        <v>13000</v>
      </c>
      <c r="H47" s="88">
        <v>0</v>
      </c>
      <c r="I47" s="88">
        <v>0</v>
      </c>
      <c r="J47" s="88">
        <v>0</v>
      </c>
      <c r="K47" s="102">
        <f t="shared" si="14"/>
        <v>0</v>
      </c>
      <c r="L47" s="87"/>
      <c r="M47" s="88"/>
      <c r="N47" s="88"/>
      <c r="O47" s="88"/>
      <c r="P47" s="102">
        <f t="shared" si="15"/>
        <v>0</v>
      </c>
      <c r="Q47" s="139">
        <f t="shared" si="16"/>
        <v>13000</v>
      </c>
      <c r="R47" s="87"/>
      <c r="S47" s="88"/>
      <c r="T47" s="88"/>
      <c r="U47" s="88"/>
      <c r="V47" s="82"/>
    </row>
    <row r="48" spans="1:22" ht="27" customHeight="1">
      <c r="A48" s="35"/>
      <c r="B48" s="25" t="s">
        <v>108</v>
      </c>
      <c r="C48" s="100">
        <v>152000</v>
      </c>
      <c r="D48" s="101">
        <f t="shared" si="12"/>
        <v>10800</v>
      </c>
      <c r="E48" s="101">
        <v>0</v>
      </c>
      <c r="F48" s="102">
        <f t="shared" si="13"/>
        <v>141200</v>
      </c>
      <c r="G48" s="87">
        <v>141200</v>
      </c>
      <c r="H48" s="88">
        <v>0</v>
      </c>
      <c r="I48" s="88">
        <v>0</v>
      </c>
      <c r="J48" s="88">
        <v>0</v>
      </c>
      <c r="K48" s="102">
        <f t="shared" si="14"/>
        <v>0</v>
      </c>
      <c r="L48" s="87"/>
      <c r="M48" s="88"/>
      <c r="N48" s="88"/>
      <c r="O48" s="88"/>
      <c r="P48" s="102">
        <f t="shared" si="15"/>
        <v>0</v>
      </c>
      <c r="Q48" s="139">
        <f t="shared" si="16"/>
        <v>141200</v>
      </c>
      <c r="R48" s="87"/>
      <c r="S48" s="88"/>
      <c r="T48" s="88"/>
      <c r="U48" s="88"/>
      <c r="V48" s="82"/>
    </row>
    <row r="49" spans="1:22" ht="27" customHeight="1">
      <c r="A49" s="35"/>
      <c r="B49" s="25" t="s">
        <v>109</v>
      </c>
      <c r="C49" s="100">
        <v>35800</v>
      </c>
      <c r="D49" s="101">
        <f t="shared" si="12"/>
        <v>29300</v>
      </c>
      <c r="E49" s="101">
        <v>0</v>
      </c>
      <c r="F49" s="102">
        <f t="shared" si="13"/>
        <v>6500</v>
      </c>
      <c r="G49" s="87">
        <v>6500</v>
      </c>
      <c r="H49" s="88">
        <v>0</v>
      </c>
      <c r="I49" s="88">
        <v>0</v>
      </c>
      <c r="J49" s="88">
        <v>0</v>
      </c>
      <c r="K49" s="102">
        <f t="shared" si="14"/>
        <v>0</v>
      </c>
      <c r="L49" s="87"/>
      <c r="M49" s="88"/>
      <c r="N49" s="88"/>
      <c r="O49" s="88"/>
      <c r="P49" s="102">
        <f t="shared" si="15"/>
        <v>0</v>
      </c>
      <c r="Q49" s="139">
        <f t="shared" si="16"/>
        <v>6500</v>
      </c>
      <c r="R49" s="87"/>
      <c r="S49" s="88"/>
      <c r="T49" s="88"/>
      <c r="U49" s="88"/>
      <c r="V49" s="82"/>
    </row>
    <row r="50" spans="1:22" ht="27" customHeight="1">
      <c r="A50" s="35"/>
      <c r="B50" s="25" t="s">
        <v>110</v>
      </c>
      <c r="C50" s="100">
        <v>4100</v>
      </c>
      <c r="D50" s="101">
        <f t="shared" si="12"/>
        <v>0</v>
      </c>
      <c r="E50" s="101">
        <v>0</v>
      </c>
      <c r="F50" s="102">
        <f t="shared" si="13"/>
        <v>4100</v>
      </c>
      <c r="G50" s="87">
        <v>4100</v>
      </c>
      <c r="H50" s="88">
        <v>0</v>
      </c>
      <c r="I50" s="88">
        <v>0</v>
      </c>
      <c r="J50" s="88">
        <v>0</v>
      </c>
      <c r="K50" s="102">
        <f t="shared" si="14"/>
        <v>0</v>
      </c>
      <c r="L50" s="87"/>
      <c r="M50" s="88"/>
      <c r="N50" s="88"/>
      <c r="O50" s="88"/>
      <c r="P50" s="102">
        <f t="shared" si="15"/>
        <v>0</v>
      </c>
      <c r="Q50" s="139">
        <f t="shared" si="16"/>
        <v>4100</v>
      </c>
      <c r="R50" s="87"/>
      <c r="S50" s="88"/>
      <c r="T50" s="88"/>
      <c r="U50" s="88"/>
      <c r="V50" s="82"/>
    </row>
    <row r="51" spans="1:22" ht="27" customHeight="1">
      <c r="A51" s="35"/>
      <c r="B51" s="25" t="s">
        <v>115</v>
      </c>
      <c r="C51" s="100">
        <v>472000</v>
      </c>
      <c r="D51" s="101">
        <f>C51-Q51</f>
        <v>397000</v>
      </c>
      <c r="E51" s="101">
        <v>0</v>
      </c>
      <c r="F51" s="102">
        <f>SUM(G51:J51)</f>
        <v>75000</v>
      </c>
      <c r="G51" s="87">
        <v>50500</v>
      </c>
      <c r="H51" s="88">
        <v>0</v>
      </c>
      <c r="I51" s="88">
        <v>0</v>
      </c>
      <c r="J51" s="88">
        <v>24500</v>
      </c>
      <c r="K51" s="102">
        <f>SUM(L51:O51)</f>
        <v>0</v>
      </c>
      <c r="L51" s="87"/>
      <c r="M51" s="88"/>
      <c r="N51" s="88"/>
      <c r="O51" s="88"/>
      <c r="P51" s="102">
        <f>SUM(R51:U51)</f>
        <v>0</v>
      </c>
      <c r="Q51" s="139">
        <f>SUM(E51,F51,K51,P51)</f>
        <v>75000</v>
      </c>
      <c r="R51" s="87"/>
      <c r="S51" s="88"/>
      <c r="T51" s="88"/>
      <c r="U51" s="88"/>
      <c r="V51" s="82"/>
    </row>
    <row r="52" spans="1:22" ht="27" customHeight="1" hidden="1">
      <c r="A52" s="35"/>
      <c r="B52" s="25"/>
      <c r="C52" s="100"/>
      <c r="D52" s="101">
        <f t="shared" si="12"/>
        <v>0</v>
      </c>
      <c r="E52" s="101">
        <v>0</v>
      </c>
      <c r="F52" s="102">
        <f t="shared" si="13"/>
        <v>0</v>
      </c>
      <c r="G52" s="87">
        <v>0</v>
      </c>
      <c r="H52" s="88">
        <v>0</v>
      </c>
      <c r="I52" s="88">
        <v>0</v>
      </c>
      <c r="J52" s="88">
        <v>0</v>
      </c>
      <c r="K52" s="102">
        <f t="shared" si="14"/>
        <v>0</v>
      </c>
      <c r="L52" s="87"/>
      <c r="M52" s="88"/>
      <c r="N52" s="88"/>
      <c r="O52" s="88"/>
      <c r="P52" s="102">
        <f t="shared" si="15"/>
        <v>0</v>
      </c>
      <c r="Q52" s="139">
        <f t="shared" si="16"/>
        <v>0</v>
      </c>
      <c r="R52" s="87"/>
      <c r="S52" s="88"/>
      <c r="T52" s="88"/>
      <c r="U52" s="88"/>
      <c r="V52" s="82"/>
    </row>
    <row r="53" spans="1:22" ht="27" customHeight="1" hidden="1">
      <c r="A53" s="35"/>
      <c r="B53" s="25"/>
      <c r="C53" s="100"/>
      <c r="D53" s="101">
        <f t="shared" si="12"/>
        <v>0</v>
      </c>
      <c r="E53" s="101">
        <v>0</v>
      </c>
      <c r="F53" s="102">
        <f t="shared" si="13"/>
        <v>0</v>
      </c>
      <c r="G53" s="87">
        <v>0</v>
      </c>
      <c r="H53" s="88">
        <v>0</v>
      </c>
      <c r="I53" s="88">
        <v>0</v>
      </c>
      <c r="J53" s="88">
        <v>0</v>
      </c>
      <c r="K53" s="102">
        <f t="shared" si="14"/>
        <v>0</v>
      </c>
      <c r="L53" s="87"/>
      <c r="M53" s="88"/>
      <c r="N53" s="88"/>
      <c r="O53" s="88"/>
      <c r="P53" s="102">
        <f t="shared" si="15"/>
        <v>0</v>
      </c>
      <c r="Q53" s="139">
        <f t="shared" si="16"/>
        <v>0</v>
      </c>
      <c r="R53" s="87"/>
      <c r="S53" s="88"/>
      <c r="T53" s="88"/>
      <c r="U53" s="88"/>
      <c r="V53" s="82"/>
    </row>
    <row r="54" spans="1:22" ht="27" customHeight="1">
      <c r="A54" s="23" t="s">
        <v>42</v>
      </c>
      <c r="B54" s="18"/>
      <c r="C54" s="97">
        <f aca="true" t="shared" si="17" ref="C54:U54">SUM(C55:C69)</f>
        <v>16419181</v>
      </c>
      <c r="D54" s="103">
        <f t="shared" si="17"/>
        <v>10435241</v>
      </c>
      <c r="E54" s="103">
        <f t="shared" si="17"/>
        <v>2804900</v>
      </c>
      <c r="F54" s="98">
        <f t="shared" si="17"/>
        <v>3179040</v>
      </c>
      <c r="G54" s="99">
        <f t="shared" si="17"/>
        <v>2506091</v>
      </c>
      <c r="H54" s="97">
        <f t="shared" si="17"/>
        <v>430000</v>
      </c>
      <c r="I54" s="97">
        <f t="shared" si="17"/>
        <v>36187</v>
      </c>
      <c r="J54" s="97">
        <f t="shared" si="17"/>
        <v>206762</v>
      </c>
      <c r="K54" s="98">
        <f t="shared" si="17"/>
        <v>0</v>
      </c>
      <c r="L54" s="99">
        <f t="shared" si="17"/>
        <v>0</v>
      </c>
      <c r="M54" s="97">
        <f t="shared" si="17"/>
        <v>0</v>
      </c>
      <c r="N54" s="97">
        <f t="shared" si="17"/>
        <v>0</v>
      </c>
      <c r="O54" s="97">
        <f t="shared" si="17"/>
        <v>0</v>
      </c>
      <c r="P54" s="98">
        <f t="shared" si="17"/>
        <v>0</v>
      </c>
      <c r="Q54" s="138">
        <f t="shared" si="17"/>
        <v>5983940</v>
      </c>
      <c r="R54" s="99">
        <f t="shared" si="17"/>
        <v>0</v>
      </c>
      <c r="S54" s="97">
        <f t="shared" si="17"/>
        <v>0</v>
      </c>
      <c r="T54" s="97">
        <f t="shared" si="17"/>
        <v>0</v>
      </c>
      <c r="U54" s="97">
        <f t="shared" si="17"/>
        <v>0</v>
      </c>
      <c r="V54" s="82"/>
    </row>
    <row r="55" spans="1:22" ht="27" customHeight="1">
      <c r="A55" s="35"/>
      <c r="B55" s="25" t="s">
        <v>65</v>
      </c>
      <c r="C55" s="100">
        <v>530000</v>
      </c>
      <c r="D55" s="101">
        <f aca="true" t="shared" si="18" ref="D55:D69">C55-Q55</f>
        <v>276500</v>
      </c>
      <c r="E55" s="101">
        <v>253500</v>
      </c>
      <c r="F55" s="102">
        <f aca="true" t="shared" si="19" ref="F55:F69">SUM(G55:J55)</f>
        <v>0</v>
      </c>
      <c r="G55" s="87">
        <v>0</v>
      </c>
      <c r="H55" s="88">
        <v>0</v>
      </c>
      <c r="I55" s="88">
        <v>0</v>
      </c>
      <c r="J55" s="88">
        <v>0</v>
      </c>
      <c r="K55" s="102">
        <f aca="true" t="shared" si="20" ref="K55:K69">SUM(L55:O55)</f>
        <v>0</v>
      </c>
      <c r="L55" s="87"/>
      <c r="M55" s="88"/>
      <c r="N55" s="88"/>
      <c r="O55" s="88"/>
      <c r="P55" s="102">
        <f aca="true" t="shared" si="21" ref="P55:P69">SUM(R55:U55)</f>
        <v>0</v>
      </c>
      <c r="Q55" s="139">
        <f aca="true" t="shared" si="22" ref="Q55:Q69">SUM(E55,F55,K55,P55)</f>
        <v>253500</v>
      </c>
      <c r="R55" s="87"/>
      <c r="S55" s="88"/>
      <c r="T55" s="88"/>
      <c r="U55" s="88"/>
      <c r="V55" s="82"/>
    </row>
    <row r="56" spans="1:22" ht="27" customHeight="1">
      <c r="A56" s="35"/>
      <c r="B56" s="25" t="s">
        <v>66</v>
      </c>
      <c r="C56" s="100">
        <v>194000</v>
      </c>
      <c r="D56" s="101">
        <f t="shared" si="18"/>
        <v>156200</v>
      </c>
      <c r="E56" s="101">
        <v>37800</v>
      </c>
      <c r="F56" s="102">
        <f t="shared" si="19"/>
        <v>0</v>
      </c>
      <c r="G56" s="87">
        <v>0</v>
      </c>
      <c r="H56" s="88">
        <v>0</v>
      </c>
      <c r="I56" s="88">
        <v>0</v>
      </c>
      <c r="J56" s="88">
        <v>0</v>
      </c>
      <c r="K56" s="102">
        <f t="shared" si="20"/>
        <v>0</v>
      </c>
      <c r="L56" s="87"/>
      <c r="M56" s="88"/>
      <c r="N56" s="88"/>
      <c r="O56" s="88"/>
      <c r="P56" s="102">
        <f t="shared" si="21"/>
        <v>0</v>
      </c>
      <c r="Q56" s="139">
        <f t="shared" si="22"/>
        <v>37800</v>
      </c>
      <c r="R56" s="87"/>
      <c r="S56" s="88"/>
      <c r="T56" s="88"/>
      <c r="U56" s="88"/>
      <c r="V56" s="82"/>
    </row>
    <row r="57" spans="1:22" ht="27" customHeight="1">
      <c r="A57" s="35"/>
      <c r="B57" s="25" t="s">
        <v>80</v>
      </c>
      <c r="C57" s="100">
        <v>286000</v>
      </c>
      <c r="D57" s="101">
        <f t="shared" si="18"/>
        <v>186000</v>
      </c>
      <c r="E57" s="101">
        <v>100000</v>
      </c>
      <c r="F57" s="102">
        <f t="shared" si="19"/>
        <v>0</v>
      </c>
      <c r="G57" s="87">
        <v>0</v>
      </c>
      <c r="H57" s="88">
        <v>0</v>
      </c>
      <c r="I57" s="88">
        <v>0</v>
      </c>
      <c r="J57" s="88">
        <v>0</v>
      </c>
      <c r="K57" s="102">
        <f t="shared" si="20"/>
        <v>0</v>
      </c>
      <c r="L57" s="87"/>
      <c r="M57" s="88"/>
      <c r="N57" s="88"/>
      <c r="O57" s="88"/>
      <c r="P57" s="102">
        <f t="shared" si="21"/>
        <v>0</v>
      </c>
      <c r="Q57" s="139">
        <f t="shared" si="22"/>
        <v>100000</v>
      </c>
      <c r="R57" s="87"/>
      <c r="S57" s="88"/>
      <c r="T57" s="88"/>
      <c r="U57" s="88"/>
      <c r="V57" s="82"/>
    </row>
    <row r="58" spans="1:22" ht="27" customHeight="1">
      <c r="A58" s="35"/>
      <c r="B58" s="25" t="s">
        <v>50</v>
      </c>
      <c r="C58" s="100">
        <v>3473181</v>
      </c>
      <c r="D58" s="101">
        <f t="shared" si="18"/>
        <v>2794981</v>
      </c>
      <c r="E58" s="101">
        <v>678200</v>
      </c>
      <c r="F58" s="102">
        <f t="shared" si="19"/>
        <v>0</v>
      </c>
      <c r="G58" s="87">
        <v>0</v>
      </c>
      <c r="H58" s="88">
        <v>0</v>
      </c>
      <c r="I58" s="88">
        <v>0</v>
      </c>
      <c r="J58" s="88">
        <v>0</v>
      </c>
      <c r="K58" s="102">
        <f t="shared" si="20"/>
        <v>0</v>
      </c>
      <c r="L58" s="87"/>
      <c r="M58" s="88"/>
      <c r="N58" s="88"/>
      <c r="O58" s="88"/>
      <c r="P58" s="102">
        <f t="shared" si="21"/>
        <v>0</v>
      </c>
      <c r="Q58" s="139">
        <f t="shared" si="22"/>
        <v>678200</v>
      </c>
      <c r="R58" s="87"/>
      <c r="S58" s="88"/>
      <c r="T58" s="88"/>
      <c r="U58" s="88"/>
      <c r="V58" s="82"/>
    </row>
    <row r="59" spans="1:22" ht="27" customHeight="1">
      <c r="A59" s="35"/>
      <c r="B59" s="25" t="s">
        <v>59</v>
      </c>
      <c r="C59" s="100">
        <v>1960000</v>
      </c>
      <c r="D59" s="101">
        <f t="shared" si="18"/>
        <v>1756200</v>
      </c>
      <c r="E59" s="101">
        <v>203800</v>
      </c>
      <c r="F59" s="102">
        <f t="shared" si="19"/>
        <v>0</v>
      </c>
      <c r="G59" s="87">
        <v>0</v>
      </c>
      <c r="H59" s="88">
        <v>0</v>
      </c>
      <c r="I59" s="88">
        <v>0</v>
      </c>
      <c r="J59" s="88">
        <v>0</v>
      </c>
      <c r="K59" s="102">
        <f t="shared" si="20"/>
        <v>0</v>
      </c>
      <c r="L59" s="87"/>
      <c r="M59" s="88"/>
      <c r="N59" s="88"/>
      <c r="O59" s="88"/>
      <c r="P59" s="102">
        <f t="shared" si="21"/>
        <v>0</v>
      </c>
      <c r="Q59" s="139">
        <f t="shared" si="22"/>
        <v>203800</v>
      </c>
      <c r="R59" s="87"/>
      <c r="S59" s="88"/>
      <c r="T59" s="88"/>
      <c r="U59" s="88"/>
      <c r="V59" s="82"/>
    </row>
    <row r="60" spans="1:22" ht="27" customHeight="1">
      <c r="A60" s="35"/>
      <c r="B60" s="25" t="s">
        <v>53</v>
      </c>
      <c r="C60" s="100">
        <v>145000</v>
      </c>
      <c r="D60" s="101">
        <f t="shared" si="18"/>
        <v>7000</v>
      </c>
      <c r="E60" s="101">
        <v>68000</v>
      </c>
      <c r="F60" s="102">
        <f t="shared" si="19"/>
        <v>70000</v>
      </c>
      <c r="G60" s="87">
        <v>31500</v>
      </c>
      <c r="H60" s="88">
        <v>26000</v>
      </c>
      <c r="I60" s="88">
        <v>0</v>
      </c>
      <c r="J60" s="88">
        <v>12500</v>
      </c>
      <c r="K60" s="102">
        <f t="shared" si="20"/>
        <v>0</v>
      </c>
      <c r="L60" s="87"/>
      <c r="M60" s="88"/>
      <c r="N60" s="88"/>
      <c r="O60" s="88"/>
      <c r="P60" s="102">
        <f t="shared" si="21"/>
        <v>0</v>
      </c>
      <c r="Q60" s="139">
        <f t="shared" si="22"/>
        <v>138000</v>
      </c>
      <c r="R60" s="87"/>
      <c r="S60" s="88"/>
      <c r="T60" s="88"/>
      <c r="U60" s="88"/>
      <c r="V60" s="82"/>
    </row>
    <row r="61" spans="1:22" ht="27" customHeight="1">
      <c r="A61" s="35"/>
      <c r="B61" s="25" t="s">
        <v>52</v>
      </c>
      <c r="C61" s="100">
        <v>4669000</v>
      </c>
      <c r="D61" s="101">
        <f t="shared" si="18"/>
        <v>2659600</v>
      </c>
      <c r="E61" s="101">
        <v>940400</v>
      </c>
      <c r="F61" s="102">
        <f t="shared" si="19"/>
        <v>1069000</v>
      </c>
      <c r="G61" s="87">
        <v>959000</v>
      </c>
      <c r="H61" s="88">
        <v>99000</v>
      </c>
      <c r="I61" s="88">
        <v>0</v>
      </c>
      <c r="J61" s="88">
        <v>11000</v>
      </c>
      <c r="K61" s="102">
        <f t="shared" si="20"/>
        <v>0</v>
      </c>
      <c r="L61" s="87"/>
      <c r="M61" s="88"/>
      <c r="N61" s="88"/>
      <c r="O61" s="88"/>
      <c r="P61" s="102">
        <f t="shared" si="21"/>
        <v>0</v>
      </c>
      <c r="Q61" s="139">
        <f t="shared" si="22"/>
        <v>2009400</v>
      </c>
      <c r="R61" s="87"/>
      <c r="S61" s="88"/>
      <c r="T61" s="88"/>
      <c r="U61" s="88"/>
      <c r="V61" s="82"/>
    </row>
    <row r="62" spans="1:22" ht="27" customHeight="1">
      <c r="A62" s="35"/>
      <c r="B62" s="25" t="s">
        <v>51</v>
      </c>
      <c r="C62" s="100">
        <v>3215000</v>
      </c>
      <c r="D62" s="101">
        <f t="shared" si="18"/>
        <v>1609460</v>
      </c>
      <c r="E62" s="101">
        <v>406000</v>
      </c>
      <c r="F62" s="102">
        <f t="shared" si="19"/>
        <v>1199540</v>
      </c>
      <c r="G62" s="87">
        <v>839678</v>
      </c>
      <c r="H62" s="88">
        <v>260000</v>
      </c>
      <c r="I62" s="88">
        <v>0</v>
      </c>
      <c r="J62" s="88">
        <v>99862</v>
      </c>
      <c r="K62" s="102">
        <f t="shared" si="20"/>
        <v>0</v>
      </c>
      <c r="L62" s="87"/>
      <c r="M62" s="88"/>
      <c r="N62" s="88"/>
      <c r="O62" s="88"/>
      <c r="P62" s="102">
        <f t="shared" si="21"/>
        <v>0</v>
      </c>
      <c r="Q62" s="139">
        <f t="shared" si="22"/>
        <v>1605540</v>
      </c>
      <c r="R62" s="87"/>
      <c r="S62" s="88"/>
      <c r="T62" s="88"/>
      <c r="U62" s="88"/>
      <c r="V62" s="82"/>
    </row>
    <row r="63" spans="1:22" ht="27" customHeight="1">
      <c r="A63" s="35"/>
      <c r="B63" s="25" t="s">
        <v>67</v>
      </c>
      <c r="C63" s="100">
        <v>1084000</v>
      </c>
      <c r="D63" s="101">
        <f t="shared" si="18"/>
        <v>484300</v>
      </c>
      <c r="E63" s="101">
        <v>117200</v>
      </c>
      <c r="F63" s="102">
        <f t="shared" si="19"/>
        <v>482500</v>
      </c>
      <c r="G63" s="87">
        <v>446313</v>
      </c>
      <c r="H63" s="88">
        <v>0</v>
      </c>
      <c r="I63" s="88">
        <v>36187</v>
      </c>
      <c r="J63" s="88">
        <v>0</v>
      </c>
      <c r="K63" s="102">
        <f t="shared" si="20"/>
        <v>0</v>
      </c>
      <c r="L63" s="87"/>
      <c r="M63" s="88"/>
      <c r="N63" s="88"/>
      <c r="O63" s="88"/>
      <c r="P63" s="102">
        <f t="shared" si="21"/>
        <v>0</v>
      </c>
      <c r="Q63" s="139">
        <f t="shared" si="22"/>
        <v>599700</v>
      </c>
      <c r="R63" s="87"/>
      <c r="S63" s="88"/>
      <c r="T63" s="88"/>
      <c r="U63" s="88"/>
      <c r="V63" s="82"/>
    </row>
    <row r="64" spans="1:22" ht="27" customHeight="1">
      <c r="A64" s="35"/>
      <c r="B64" s="25" t="s">
        <v>111</v>
      </c>
      <c r="C64" s="100">
        <v>89000</v>
      </c>
      <c r="D64" s="101">
        <f t="shared" si="18"/>
        <v>29000</v>
      </c>
      <c r="E64" s="101">
        <v>0</v>
      </c>
      <c r="F64" s="102">
        <f t="shared" si="19"/>
        <v>60000</v>
      </c>
      <c r="G64" s="87">
        <v>60000</v>
      </c>
      <c r="H64" s="88">
        <v>0</v>
      </c>
      <c r="I64" s="88">
        <v>0</v>
      </c>
      <c r="J64" s="88">
        <v>0</v>
      </c>
      <c r="K64" s="102">
        <f t="shared" si="20"/>
        <v>0</v>
      </c>
      <c r="L64" s="87"/>
      <c r="M64" s="88"/>
      <c r="N64" s="88"/>
      <c r="O64" s="88"/>
      <c r="P64" s="102">
        <f t="shared" si="21"/>
        <v>0</v>
      </c>
      <c r="Q64" s="139">
        <f t="shared" si="22"/>
        <v>60000</v>
      </c>
      <c r="R64" s="87"/>
      <c r="S64" s="88"/>
      <c r="T64" s="88"/>
      <c r="U64" s="88"/>
      <c r="V64" s="82"/>
    </row>
    <row r="65" spans="1:22" ht="27" customHeight="1">
      <c r="A65" s="35"/>
      <c r="B65" s="25" t="s">
        <v>116</v>
      </c>
      <c r="C65" s="100">
        <v>774000</v>
      </c>
      <c r="D65" s="101">
        <f t="shared" si="18"/>
        <v>476000</v>
      </c>
      <c r="E65" s="101">
        <v>0</v>
      </c>
      <c r="F65" s="102">
        <f t="shared" si="19"/>
        <v>298000</v>
      </c>
      <c r="G65" s="87">
        <v>169600</v>
      </c>
      <c r="H65" s="88">
        <v>45000</v>
      </c>
      <c r="I65" s="88">
        <v>0</v>
      </c>
      <c r="J65" s="88">
        <v>83400</v>
      </c>
      <c r="K65" s="102">
        <f t="shared" si="20"/>
        <v>0</v>
      </c>
      <c r="L65" s="87"/>
      <c r="M65" s="88"/>
      <c r="N65" s="88"/>
      <c r="O65" s="88"/>
      <c r="P65" s="102">
        <f t="shared" si="21"/>
        <v>0</v>
      </c>
      <c r="Q65" s="139">
        <f t="shared" si="22"/>
        <v>298000</v>
      </c>
      <c r="R65" s="87"/>
      <c r="S65" s="88"/>
      <c r="T65" s="88"/>
      <c r="U65" s="88"/>
      <c r="V65" s="82"/>
    </row>
    <row r="66" spans="1:22" ht="27" customHeight="1" hidden="1">
      <c r="A66" s="35"/>
      <c r="B66" s="25"/>
      <c r="C66" s="100"/>
      <c r="D66" s="101">
        <f t="shared" si="18"/>
        <v>0</v>
      </c>
      <c r="E66" s="101">
        <v>0</v>
      </c>
      <c r="F66" s="102">
        <f t="shared" si="19"/>
        <v>0</v>
      </c>
      <c r="G66" s="87">
        <v>0</v>
      </c>
      <c r="H66" s="88">
        <v>0</v>
      </c>
      <c r="I66" s="88">
        <v>0</v>
      </c>
      <c r="J66" s="88">
        <v>0</v>
      </c>
      <c r="K66" s="102">
        <f t="shared" si="20"/>
        <v>0</v>
      </c>
      <c r="L66" s="87"/>
      <c r="M66" s="88"/>
      <c r="N66" s="88"/>
      <c r="O66" s="88"/>
      <c r="P66" s="102">
        <f t="shared" si="21"/>
        <v>0</v>
      </c>
      <c r="Q66" s="139">
        <f t="shared" si="22"/>
        <v>0</v>
      </c>
      <c r="R66" s="87"/>
      <c r="S66" s="88"/>
      <c r="T66" s="88"/>
      <c r="U66" s="88"/>
      <c r="V66" s="82"/>
    </row>
    <row r="67" spans="1:22" ht="27" customHeight="1" hidden="1">
      <c r="A67" s="35"/>
      <c r="B67" s="25"/>
      <c r="C67" s="100"/>
      <c r="D67" s="101">
        <f t="shared" si="18"/>
        <v>0</v>
      </c>
      <c r="E67" s="101">
        <v>0</v>
      </c>
      <c r="F67" s="102">
        <f t="shared" si="19"/>
        <v>0</v>
      </c>
      <c r="G67" s="87">
        <v>0</v>
      </c>
      <c r="H67" s="88">
        <v>0</v>
      </c>
      <c r="I67" s="88">
        <v>0</v>
      </c>
      <c r="J67" s="88">
        <v>0</v>
      </c>
      <c r="K67" s="102">
        <f t="shared" si="20"/>
        <v>0</v>
      </c>
      <c r="L67" s="87"/>
      <c r="M67" s="88"/>
      <c r="N67" s="88"/>
      <c r="O67" s="88"/>
      <c r="P67" s="102">
        <f t="shared" si="21"/>
        <v>0</v>
      </c>
      <c r="Q67" s="139">
        <f t="shared" si="22"/>
        <v>0</v>
      </c>
      <c r="R67" s="87"/>
      <c r="S67" s="88"/>
      <c r="T67" s="88"/>
      <c r="U67" s="88"/>
      <c r="V67" s="82"/>
    </row>
    <row r="68" spans="1:22" ht="27" customHeight="1" hidden="1">
      <c r="A68" s="35"/>
      <c r="B68" s="25"/>
      <c r="C68" s="100"/>
      <c r="D68" s="101">
        <f t="shared" si="18"/>
        <v>0</v>
      </c>
      <c r="E68" s="101">
        <v>0</v>
      </c>
      <c r="F68" s="102">
        <f t="shared" si="19"/>
        <v>0</v>
      </c>
      <c r="G68" s="87">
        <v>0</v>
      </c>
      <c r="H68" s="88">
        <v>0</v>
      </c>
      <c r="I68" s="88">
        <v>0</v>
      </c>
      <c r="J68" s="88">
        <v>0</v>
      </c>
      <c r="K68" s="102">
        <f t="shared" si="20"/>
        <v>0</v>
      </c>
      <c r="L68" s="87"/>
      <c r="M68" s="88"/>
      <c r="N68" s="88"/>
      <c r="O68" s="88"/>
      <c r="P68" s="102">
        <f t="shared" si="21"/>
        <v>0</v>
      </c>
      <c r="Q68" s="139">
        <f t="shared" si="22"/>
        <v>0</v>
      </c>
      <c r="R68" s="87"/>
      <c r="S68" s="88"/>
      <c r="T68" s="88"/>
      <c r="U68" s="88"/>
      <c r="V68" s="82"/>
    </row>
    <row r="69" spans="1:22" ht="27" customHeight="1" hidden="1">
      <c r="A69" s="35"/>
      <c r="B69" s="25"/>
      <c r="C69" s="100"/>
      <c r="D69" s="101">
        <f t="shared" si="18"/>
        <v>0</v>
      </c>
      <c r="E69" s="101">
        <v>0</v>
      </c>
      <c r="F69" s="102">
        <f t="shared" si="19"/>
        <v>0</v>
      </c>
      <c r="G69" s="87">
        <v>0</v>
      </c>
      <c r="H69" s="88">
        <v>0</v>
      </c>
      <c r="I69" s="88">
        <v>0</v>
      </c>
      <c r="J69" s="88">
        <v>0</v>
      </c>
      <c r="K69" s="102">
        <f t="shared" si="20"/>
        <v>0</v>
      </c>
      <c r="L69" s="87"/>
      <c r="M69" s="88"/>
      <c r="N69" s="88"/>
      <c r="O69" s="88"/>
      <c r="P69" s="102">
        <f t="shared" si="21"/>
        <v>0</v>
      </c>
      <c r="Q69" s="139">
        <f t="shared" si="22"/>
        <v>0</v>
      </c>
      <c r="R69" s="87"/>
      <c r="S69" s="88"/>
      <c r="T69" s="88"/>
      <c r="U69" s="88"/>
      <c r="V69" s="82"/>
    </row>
    <row r="70" spans="1:22" ht="27" customHeight="1">
      <c r="A70" s="34" t="s">
        <v>22</v>
      </c>
      <c r="B70" s="10"/>
      <c r="C70" s="104">
        <f aca="true" t="shared" si="23" ref="C70:U70">C71+C82+C88+C100</f>
        <v>12647011</v>
      </c>
      <c r="D70" s="105">
        <f t="shared" si="23"/>
        <v>8237495</v>
      </c>
      <c r="E70" s="105">
        <f t="shared" si="23"/>
        <v>2806556</v>
      </c>
      <c r="F70" s="106">
        <f t="shared" si="23"/>
        <v>1602960</v>
      </c>
      <c r="G70" s="107">
        <f t="shared" si="23"/>
        <v>926150</v>
      </c>
      <c r="H70" s="104">
        <f t="shared" si="23"/>
        <v>0</v>
      </c>
      <c r="I70" s="104">
        <f t="shared" si="23"/>
        <v>42482</v>
      </c>
      <c r="J70" s="104">
        <f t="shared" si="23"/>
        <v>634328</v>
      </c>
      <c r="K70" s="106">
        <f t="shared" si="23"/>
        <v>0</v>
      </c>
      <c r="L70" s="107">
        <f t="shared" si="23"/>
        <v>0</v>
      </c>
      <c r="M70" s="104">
        <f t="shared" si="23"/>
        <v>0</v>
      </c>
      <c r="N70" s="104">
        <f t="shared" si="23"/>
        <v>0</v>
      </c>
      <c r="O70" s="104">
        <f t="shared" si="23"/>
        <v>0</v>
      </c>
      <c r="P70" s="106">
        <f t="shared" si="23"/>
        <v>0</v>
      </c>
      <c r="Q70" s="140">
        <f t="shared" si="23"/>
        <v>4409516</v>
      </c>
      <c r="R70" s="107">
        <f t="shared" si="23"/>
        <v>0</v>
      </c>
      <c r="S70" s="104">
        <f t="shared" si="23"/>
        <v>0</v>
      </c>
      <c r="T70" s="104">
        <f t="shared" si="23"/>
        <v>0</v>
      </c>
      <c r="U70" s="104">
        <f t="shared" si="23"/>
        <v>0</v>
      </c>
      <c r="V70" s="82"/>
    </row>
    <row r="71" spans="1:22" ht="27" customHeight="1">
      <c r="A71" s="36" t="s">
        <v>23</v>
      </c>
      <c r="B71" s="37"/>
      <c r="C71" s="108">
        <f aca="true" t="shared" si="24" ref="C71:U71">SUM(C72:C81)</f>
        <v>1711043</v>
      </c>
      <c r="D71" s="109">
        <f t="shared" si="24"/>
        <v>850397</v>
      </c>
      <c r="E71" s="109">
        <f t="shared" si="24"/>
        <v>20276</v>
      </c>
      <c r="F71" s="110">
        <f t="shared" si="24"/>
        <v>840370</v>
      </c>
      <c r="G71" s="111">
        <f t="shared" si="24"/>
        <v>286300</v>
      </c>
      <c r="H71" s="108">
        <f t="shared" si="24"/>
        <v>0</v>
      </c>
      <c r="I71" s="108">
        <f t="shared" si="24"/>
        <v>2032</v>
      </c>
      <c r="J71" s="108">
        <f t="shared" si="24"/>
        <v>552038</v>
      </c>
      <c r="K71" s="110">
        <f t="shared" si="24"/>
        <v>0</v>
      </c>
      <c r="L71" s="111">
        <f t="shared" si="24"/>
        <v>0</v>
      </c>
      <c r="M71" s="108">
        <f t="shared" si="24"/>
        <v>0</v>
      </c>
      <c r="N71" s="108">
        <f t="shared" si="24"/>
        <v>0</v>
      </c>
      <c r="O71" s="108">
        <f t="shared" si="24"/>
        <v>0</v>
      </c>
      <c r="P71" s="110">
        <f t="shared" si="24"/>
        <v>0</v>
      </c>
      <c r="Q71" s="141">
        <f t="shared" si="24"/>
        <v>860646</v>
      </c>
      <c r="R71" s="111">
        <f t="shared" si="24"/>
        <v>0</v>
      </c>
      <c r="S71" s="108">
        <f t="shared" si="24"/>
        <v>0</v>
      </c>
      <c r="T71" s="108">
        <f t="shared" si="24"/>
        <v>0</v>
      </c>
      <c r="U71" s="108">
        <f t="shared" si="24"/>
        <v>0</v>
      </c>
      <c r="V71" s="82"/>
    </row>
    <row r="72" spans="1:22" ht="27" customHeight="1">
      <c r="A72" s="38"/>
      <c r="B72" s="25" t="s">
        <v>84</v>
      </c>
      <c r="C72" s="100">
        <v>20276</v>
      </c>
      <c r="D72" s="101">
        <f aca="true" t="shared" si="25" ref="D72:D81">C72-Q72</f>
        <v>0</v>
      </c>
      <c r="E72" s="101">
        <v>20276</v>
      </c>
      <c r="F72" s="102">
        <f aca="true" t="shared" si="26" ref="F72:F81">SUM(G72:J72)</f>
        <v>0</v>
      </c>
      <c r="G72" s="87">
        <v>0</v>
      </c>
      <c r="H72" s="88">
        <v>0</v>
      </c>
      <c r="I72" s="88">
        <v>0</v>
      </c>
      <c r="J72" s="88">
        <v>0</v>
      </c>
      <c r="K72" s="102">
        <f aca="true" t="shared" si="27" ref="K72:K81">SUM(L72:O72)</f>
        <v>0</v>
      </c>
      <c r="L72" s="87"/>
      <c r="M72" s="88"/>
      <c r="N72" s="88"/>
      <c r="O72" s="88"/>
      <c r="P72" s="102">
        <f aca="true" t="shared" si="28" ref="P72:P81">SUM(R72:U72)</f>
        <v>0</v>
      </c>
      <c r="Q72" s="139">
        <f aca="true" t="shared" si="29" ref="Q72:Q81">SUM(E72,F72,K72,P72)</f>
        <v>20276</v>
      </c>
      <c r="R72" s="87"/>
      <c r="S72" s="88"/>
      <c r="T72" s="88"/>
      <c r="U72" s="88"/>
      <c r="V72" s="82"/>
    </row>
    <row r="73" spans="1:22" ht="27" customHeight="1">
      <c r="A73" s="38"/>
      <c r="B73" s="25" t="s">
        <v>97</v>
      </c>
      <c r="C73" s="100">
        <v>203480</v>
      </c>
      <c r="D73" s="101">
        <f t="shared" si="25"/>
        <v>58640</v>
      </c>
      <c r="E73" s="101">
        <v>0</v>
      </c>
      <c r="F73" s="102">
        <f t="shared" si="26"/>
        <v>144840</v>
      </c>
      <c r="G73" s="87">
        <v>48100</v>
      </c>
      <c r="H73" s="88">
        <v>0</v>
      </c>
      <c r="I73" s="88">
        <v>0</v>
      </c>
      <c r="J73" s="88">
        <v>96740</v>
      </c>
      <c r="K73" s="102">
        <f t="shared" si="27"/>
        <v>0</v>
      </c>
      <c r="L73" s="87"/>
      <c r="M73" s="88"/>
      <c r="N73" s="88"/>
      <c r="O73" s="88"/>
      <c r="P73" s="102">
        <f t="shared" si="28"/>
        <v>0</v>
      </c>
      <c r="Q73" s="139">
        <f t="shared" si="29"/>
        <v>144840</v>
      </c>
      <c r="R73" s="87"/>
      <c r="S73" s="88"/>
      <c r="T73" s="88"/>
      <c r="U73" s="88"/>
      <c r="V73" s="82"/>
    </row>
    <row r="74" spans="1:22" ht="27" customHeight="1">
      <c r="A74" s="38"/>
      <c r="B74" s="25" t="s">
        <v>119</v>
      </c>
      <c r="C74" s="100">
        <v>1122380</v>
      </c>
      <c r="D74" s="101">
        <f t="shared" si="25"/>
        <v>523218</v>
      </c>
      <c r="E74" s="101">
        <v>0</v>
      </c>
      <c r="F74" s="102">
        <f t="shared" si="26"/>
        <v>599162</v>
      </c>
      <c r="G74" s="87">
        <v>206700</v>
      </c>
      <c r="H74" s="88">
        <v>0</v>
      </c>
      <c r="I74" s="88">
        <v>0</v>
      </c>
      <c r="J74" s="88">
        <v>392462</v>
      </c>
      <c r="K74" s="102">
        <f t="shared" si="27"/>
        <v>0</v>
      </c>
      <c r="L74" s="87"/>
      <c r="M74" s="88"/>
      <c r="N74" s="88"/>
      <c r="O74" s="88"/>
      <c r="P74" s="102">
        <f t="shared" si="28"/>
        <v>0</v>
      </c>
      <c r="Q74" s="139">
        <f t="shared" si="29"/>
        <v>599162</v>
      </c>
      <c r="R74" s="87"/>
      <c r="S74" s="88"/>
      <c r="T74" s="88"/>
      <c r="U74" s="88"/>
      <c r="V74" s="82"/>
    </row>
    <row r="75" spans="1:22" ht="27" customHeight="1">
      <c r="A75" s="38"/>
      <c r="B75" s="25" t="s">
        <v>120</v>
      </c>
      <c r="C75" s="100">
        <v>72991</v>
      </c>
      <c r="D75" s="101">
        <f t="shared" si="25"/>
        <v>53220</v>
      </c>
      <c r="E75" s="101">
        <v>0</v>
      </c>
      <c r="F75" s="102">
        <f t="shared" si="26"/>
        <v>19771</v>
      </c>
      <c r="G75" s="87">
        <v>6600</v>
      </c>
      <c r="H75" s="88">
        <v>0</v>
      </c>
      <c r="I75" s="88">
        <v>0</v>
      </c>
      <c r="J75" s="88">
        <v>13171</v>
      </c>
      <c r="K75" s="102">
        <f t="shared" si="27"/>
        <v>0</v>
      </c>
      <c r="L75" s="87"/>
      <c r="M75" s="88"/>
      <c r="N75" s="88"/>
      <c r="O75" s="88"/>
      <c r="P75" s="102">
        <f t="shared" si="28"/>
        <v>0</v>
      </c>
      <c r="Q75" s="139">
        <f t="shared" si="29"/>
        <v>19771</v>
      </c>
      <c r="R75" s="87"/>
      <c r="S75" s="88"/>
      <c r="T75" s="88"/>
      <c r="U75" s="88"/>
      <c r="V75" s="82"/>
    </row>
    <row r="76" spans="1:22" ht="27" customHeight="1">
      <c r="A76" s="38"/>
      <c r="B76" s="25" t="s">
        <v>121</v>
      </c>
      <c r="C76" s="100">
        <v>96565</v>
      </c>
      <c r="D76" s="101">
        <f t="shared" si="25"/>
        <v>85140</v>
      </c>
      <c r="E76" s="101">
        <v>0</v>
      </c>
      <c r="F76" s="102">
        <f t="shared" si="26"/>
        <v>11425</v>
      </c>
      <c r="G76" s="87">
        <v>3700</v>
      </c>
      <c r="H76" s="88">
        <v>0</v>
      </c>
      <c r="I76" s="88">
        <v>0</v>
      </c>
      <c r="J76" s="88">
        <v>7725</v>
      </c>
      <c r="K76" s="102">
        <f t="shared" si="27"/>
        <v>0</v>
      </c>
      <c r="L76" s="87"/>
      <c r="M76" s="88"/>
      <c r="N76" s="88"/>
      <c r="O76" s="88"/>
      <c r="P76" s="102">
        <f t="shared" si="28"/>
        <v>0</v>
      </c>
      <c r="Q76" s="139">
        <f t="shared" si="29"/>
        <v>11425</v>
      </c>
      <c r="R76" s="87"/>
      <c r="S76" s="88"/>
      <c r="T76" s="88"/>
      <c r="U76" s="88"/>
      <c r="V76" s="82"/>
    </row>
    <row r="77" spans="1:22" ht="27" customHeight="1">
      <c r="A77" s="38"/>
      <c r="B77" s="25" t="s">
        <v>122</v>
      </c>
      <c r="C77" s="100">
        <v>105951</v>
      </c>
      <c r="D77" s="101">
        <f t="shared" si="25"/>
        <v>93429</v>
      </c>
      <c r="E77" s="101">
        <v>0</v>
      </c>
      <c r="F77" s="102">
        <f t="shared" si="26"/>
        <v>12522</v>
      </c>
      <c r="G77" s="87">
        <v>3500</v>
      </c>
      <c r="H77" s="88">
        <v>0</v>
      </c>
      <c r="I77" s="88">
        <v>2032</v>
      </c>
      <c r="J77" s="88">
        <v>6990</v>
      </c>
      <c r="K77" s="102">
        <f t="shared" si="27"/>
        <v>0</v>
      </c>
      <c r="L77" s="87"/>
      <c r="M77" s="88"/>
      <c r="N77" s="88"/>
      <c r="O77" s="88"/>
      <c r="P77" s="102">
        <f t="shared" si="28"/>
        <v>0</v>
      </c>
      <c r="Q77" s="139">
        <f t="shared" si="29"/>
        <v>12522</v>
      </c>
      <c r="R77" s="87"/>
      <c r="S77" s="88"/>
      <c r="T77" s="88"/>
      <c r="U77" s="88"/>
      <c r="V77" s="82"/>
    </row>
    <row r="78" spans="1:22" ht="27" customHeight="1">
      <c r="A78" s="38"/>
      <c r="B78" s="25" t="s">
        <v>123</v>
      </c>
      <c r="C78" s="100">
        <v>37800</v>
      </c>
      <c r="D78" s="101">
        <f t="shared" si="25"/>
        <v>25650</v>
      </c>
      <c r="E78" s="101">
        <v>0</v>
      </c>
      <c r="F78" s="102">
        <f t="shared" si="26"/>
        <v>12150</v>
      </c>
      <c r="G78" s="87">
        <v>4100</v>
      </c>
      <c r="H78" s="88">
        <v>0</v>
      </c>
      <c r="I78" s="88">
        <v>0</v>
      </c>
      <c r="J78" s="88">
        <v>8050</v>
      </c>
      <c r="K78" s="102">
        <f t="shared" si="27"/>
        <v>0</v>
      </c>
      <c r="L78" s="87"/>
      <c r="M78" s="88"/>
      <c r="N78" s="88"/>
      <c r="O78" s="88"/>
      <c r="P78" s="102">
        <f t="shared" si="28"/>
        <v>0</v>
      </c>
      <c r="Q78" s="139">
        <f t="shared" si="29"/>
        <v>12150</v>
      </c>
      <c r="R78" s="87"/>
      <c r="S78" s="88"/>
      <c r="T78" s="88"/>
      <c r="U78" s="88"/>
      <c r="V78" s="82"/>
    </row>
    <row r="79" spans="1:22" ht="27" customHeight="1">
      <c r="A79" s="38"/>
      <c r="B79" s="25" t="s">
        <v>124</v>
      </c>
      <c r="C79" s="100">
        <v>51600</v>
      </c>
      <c r="D79" s="101">
        <f t="shared" si="25"/>
        <v>11100</v>
      </c>
      <c r="E79" s="101">
        <v>0</v>
      </c>
      <c r="F79" s="102">
        <f t="shared" si="26"/>
        <v>40500</v>
      </c>
      <c r="G79" s="87">
        <v>13600</v>
      </c>
      <c r="H79" s="88">
        <v>0</v>
      </c>
      <c r="I79" s="88">
        <v>0</v>
      </c>
      <c r="J79" s="88">
        <v>26900</v>
      </c>
      <c r="K79" s="102">
        <f t="shared" si="27"/>
        <v>0</v>
      </c>
      <c r="L79" s="87"/>
      <c r="M79" s="88"/>
      <c r="N79" s="88"/>
      <c r="O79" s="88"/>
      <c r="P79" s="102">
        <f t="shared" si="28"/>
        <v>0</v>
      </c>
      <c r="Q79" s="139">
        <f t="shared" si="29"/>
        <v>40500</v>
      </c>
      <c r="R79" s="87"/>
      <c r="S79" s="88"/>
      <c r="T79" s="88"/>
      <c r="U79" s="88"/>
      <c r="V79" s="82"/>
    </row>
    <row r="80" spans="1:22" ht="27" customHeight="1" hidden="1">
      <c r="A80" s="38"/>
      <c r="B80" s="25"/>
      <c r="C80" s="100"/>
      <c r="D80" s="101">
        <f t="shared" si="25"/>
        <v>0</v>
      </c>
      <c r="E80" s="101">
        <v>0</v>
      </c>
      <c r="F80" s="102">
        <f t="shared" si="26"/>
        <v>0</v>
      </c>
      <c r="G80" s="87">
        <v>0</v>
      </c>
      <c r="H80" s="88">
        <v>0</v>
      </c>
      <c r="I80" s="88">
        <v>0</v>
      </c>
      <c r="J80" s="88">
        <v>0</v>
      </c>
      <c r="K80" s="102">
        <f t="shared" si="27"/>
        <v>0</v>
      </c>
      <c r="L80" s="87"/>
      <c r="M80" s="88"/>
      <c r="N80" s="88"/>
      <c r="O80" s="88"/>
      <c r="P80" s="102">
        <f t="shared" si="28"/>
        <v>0</v>
      </c>
      <c r="Q80" s="139">
        <f t="shared" si="29"/>
        <v>0</v>
      </c>
      <c r="R80" s="87"/>
      <c r="S80" s="88"/>
      <c r="T80" s="88"/>
      <c r="U80" s="88"/>
      <c r="V80" s="82"/>
    </row>
    <row r="81" spans="1:22" ht="27" customHeight="1" hidden="1">
      <c r="A81" s="38"/>
      <c r="B81" s="25"/>
      <c r="C81" s="100"/>
      <c r="D81" s="101">
        <f t="shared" si="25"/>
        <v>0</v>
      </c>
      <c r="E81" s="101">
        <v>0</v>
      </c>
      <c r="F81" s="102">
        <f t="shared" si="26"/>
        <v>0</v>
      </c>
      <c r="G81" s="87">
        <v>0</v>
      </c>
      <c r="H81" s="88">
        <v>0</v>
      </c>
      <c r="I81" s="88">
        <v>0</v>
      </c>
      <c r="J81" s="88">
        <v>0</v>
      </c>
      <c r="K81" s="102">
        <f t="shared" si="27"/>
        <v>0</v>
      </c>
      <c r="L81" s="87"/>
      <c r="M81" s="88"/>
      <c r="N81" s="88"/>
      <c r="O81" s="88"/>
      <c r="P81" s="102">
        <f t="shared" si="28"/>
        <v>0</v>
      </c>
      <c r="Q81" s="139">
        <f t="shared" si="29"/>
        <v>0</v>
      </c>
      <c r="R81" s="87"/>
      <c r="S81" s="88"/>
      <c r="T81" s="88"/>
      <c r="U81" s="88"/>
      <c r="V81" s="82"/>
    </row>
    <row r="82" spans="1:22" ht="27" customHeight="1">
      <c r="A82" s="41" t="s">
        <v>24</v>
      </c>
      <c r="B82" s="18"/>
      <c r="C82" s="112">
        <f aca="true" t="shared" si="30" ref="C82:U82">SUM(C83:C87)</f>
        <v>4043922</v>
      </c>
      <c r="D82" s="113">
        <f t="shared" si="30"/>
        <v>2902722</v>
      </c>
      <c r="E82" s="113">
        <f t="shared" si="30"/>
        <v>1061200</v>
      </c>
      <c r="F82" s="110">
        <f t="shared" si="30"/>
        <v>80000</v>
      </c>
      <c r="G82" s="114">
        <f t="shared" si="30"/>
        <v>80000</v>
      </c>
      <c r="H82" s="112">
        <f t="shared" si="30"/>
        <v>0</v>
      </c>
      <c r="I82" s="112">
        <f t="shared" si="30"/>
        <v>0</v>
      </c>
      <c r="J82" s="112">
        <f t="shared" si="30"/>
        <v>0</v>
      </c>
      <c r="K82" s="110">
        <f t="shared" si="30"/>
        <v>0</v>
      </c>
      <c r="L82" s="114">
        <f t="shared" si="30"/>
        <v>0</v>
      </c>
      <c r="M82" s="112">
        <f t="shared" si="30"/>
        <v>0</v>
      </c>
      <c r="N82" s="112">
        <f t="shared" si="30"/>
        <v>0</v>
      </c>
      <c r="O82" s="112">
        <f t="shared" si="30"/>
        <v>0</v>
      </c>
      <c r="P82" s="110">
        <f t="shared" si="30"/>
        <v>0</v>
      </c>
      <c r="Q82" s="141">
        <f t="shared" si="30"/>
        <v>1141200</v>
      </c>
      <c r="R82" s="114">
        <f t="shared" si="30"/>
        <v>0</v>
      </c>
      <c r="S82" s="112">
        <f t="shared" si="30"/>
        <v>0</v>
      </c>
      <c r="T82" s="112">
        <f t="shared" si="30"/>
        <v>0</v>
      </c>
      <c r="U82" s="112">
        <f t="shared" si="30"/>
        <v>0</v>
      </c>
      <c r="V82" s="82"/>
    </row>
    <row r="83" spans="1:22" ht="27" customHeight="1">
      <c r="A83" s="38"/>
      <c r="B83" s="25" t="s">
        <v>79</v>
      </c>
      <c r="C83" s="100">
        <v>3529022</v>
      </c>
      <c r="D83" s="101">
        <f>C83-Q83</f>
        <v>2467822</v>
      </c>
      <c r="E83" s="101">
        <v>1061200</v>
      </c>
      <c r="F83" s="102">
        <f>SUM(G83:J83)</f>
        <v>0</v>
      </c>
      <c r="G83" s="87">
        <v>0</v>
      </c>
      <c r="H83" s="88">
        <v>0</v>
      </c>
      <c r="I83" s="88">
        <v>0</v>
      </c>
      <c r="J83" s="88">
        <v>0</v>
      </c>
      <c r="K83" s="102">
        <f>SUM(L83:O83)</f>
        <v>0</v>
      </c>
      <c r="L83" s="87"/>
      <c r="M83" s="88"/>
      <c r="N83" s="88"/>
      <c r="O83" s="88"/>
      <c r="P83" s="102">
        <f>SUM(R83:U83)</f>
        <v>0</v>
      </c>
      <c r="Q83" s="139">
        <f>SUM(E83,F83,K83,P83)</f>
        <v>1061200</v>
      </c>
      <c r="R83" s="87"/>
      <c r="S83" s="88"/>
      <c r="T83" s="88"/>
      <c r="U83" s="88"/>
      <c r="V83" s="82"/>
    </row>
    <row r="84" spans="1:22" ht="27" customHeight="1">
      <c r="A84" s="38"/>
      <c r="B84" s="25" t="s">
        <v>125</v>
      </c>
      <c r="C84" s="100">
        <v>514900</v>
      </c>
      <c r="D84" s="101">
        <f>C84-Q84</f>
        <v>434900</v>
      </c>
      <c r="E84" s="101">
        <v>0</v>
      </c>
      <c r="F84" s="102">
        <f>SUM(G84:J84)</f>
        <v>80000</v>
      </c>
      <c r="G84" s="87">
        <v>80000</v>
      </c>
      <c r="H84" s="88">
        <v>0</v>
      </c>
      <c r="I84" s="88">
        <v>0</v>
      </c>
      <c r="J84" s="88">
        <v>0</v>
      </c>
      <c r="K84" s="102">
        <f>SUM(L84:O84)</f>
        <v>0</v>
      </c>
      <c r="L84" s="87"/>
      <c r="M84" s="88"/>
      <c r="N84" s="88"/>
      <c r="O84" s="88"/>
      <c r="P84" s="102">
        <f>SUM(R84:U84)</f>
        <v>0</v>
      </c>
      <c r="Q84" s="139">
        <f>SUM(E84,F84,K84,P84)</f>
        <v>80000</v>
      </c>
      <c r="R84" s="87"/>
      <c r="S84" s="88"/>
      <c r="T84" s="88"/>
      <c r="U84" s="88"/>
      <c r="V84" s="82"/>
    </row>
    <row r="85" spans="1:22" ht="27" customHeight="1" hidden="1">
      <c r="A85" s="38"/>
      <c r="B85" s="25"/>
      <c r="C85" s="100"/>
      <c r="D85" s="101">
        <f>C85-Q85</f>
        <v>0</v>
      </c>
      <c r="E85" s="101">
        <v>0</v>
      </c>
      <c r="F85" s="102">
        <f>SUM(G85:J85)</f>
        <v>0</v>
      </c>
      <c r="G85" s="87">
        <v>0</v>
      </c>
      <c r="H85" s="88">
        <v>0</v>
      </c>
      <c r="I85" s="88">
        <v>0</v>
      </c>
      <c r="J85" s="88">
        <v>0</v>
      </c>
      <c r="K85" s="102">
        <f>SUM(L85:O85)</f>
        <v>0</v>
      </c>
      <c r="L85" s="87"/>
      <c r="M85" s="88"/>
      <c r="N85" s="88"/>
      <c r="O85" s="88"/>
      <c r="P85" s="102">
        <f>SUM(R85:U85)</f>
        <v>0</v>
      </c>
      <c r="Q85" s="139">
        <f>SUM(E85,F85,K85,P85)</f>
        <v>0</v>
      </c>
      <c r="R85" s="87"/>
      <c r="S85" s="88"/>
      <c r="T85" s="88"/>
      <c r="U85" s="88"/>
      <c r="V85" s="82"/>
    </row>
    <row r="86" spans="1:22" ht="27" customHeight="1" hidden="1">
      <c r="A86" s="38"/>
      <c r="B86" s="25"/>
      <c r="C86" s="100"/>
      <c r="D86" s="101">
        <f>C86-Q86</f>
        <v>0</v>
      </c>
      <c r="E86" s="101">
        <v>0</v>
      </c>
      <c r="F86" s="102">
        <f>SUM(G86:J86)</f>
        <v>0</v>
      </c>
      <c r="G86" s="87">
        <v>0</v>
      </c>
      <c r="H86" s="88">
        <v>0</v>
      </c>
      <c r="I86" s="88">
        <v>0</v>
      </c>
      <c r="J86" s="88">
        <v>0</v>
      </c>
      <c r="K86" s="102">
        <f>SUM(L86:O86)</f>
        <v>0</v>
      </c>
      <c r="L86" s="87"/>
      <c r="M86" s="88"/>
      <c r="N86" s="88"/>
      <c r="O86" s="88"/>
      <c r="P86" s="102">
        <f>SUM(R86:U86)</f>
        <v>0</v>
      </c>
      <c r="Q86" s="139">
        <f>SUM(E86,F86,K86,P86)</f>
        <v>0</v>
      </c>
      <c r="R86" s="87"/>
      <c r="S86" s="88"/>
      <c r="T86" s="88"/>
      <c r="U86" s="88"/>
      <c r="V86" s="82"/>
    </row>
    <row r="87" spans="1:22" ht="27" customHeight="1" hidden="1">
      <c r="A87" s="38"/>
      <c r="B87" s="25"/>
      <c r="C87" s="100"/>
      <c r="D87" s="101">
        <f>C87-Q87</f>
        <v>0</v>
      </c>
      <c r="E87" s="101">
        <v>0</v>
      </c>
      <c r="F87" s="102">
        <f>SUM(G87:J87)</f>
        <v>0</v>
      </c>
      <c r="G87" s="87">
        <v>0</v>
      </c>
      <c r="H87" s="88">
        <v>0</v>
      </c>
      <c r="I87" s="88">
        <v>0</v>
      </c>
      <c r="J87" s="88">
        <v>0</v>
      </c>
      <c r="K87" s="102">
        <f>SUM(L87:O87)</f>
        <v>0</v>
      </c>
      <c r="L87" s="87"/>
      <c r="M87" s="88"/>
      <c r="N87" s="88"/>
      <c r="O87" s="88"/>
      <c r="P87" s="102">
        <f>SUM(R87:U87)</f>
        <v>0</v>
      </c>
      <c r="Q87" s="139">
        <f>SUM(E87,F87,K87,P87)</f>
        <v>0</v>
      </c>
      <c r="R87" s="87"/>
      <c r="S87" s="88"/>
      <c r="T87" s="88"/>
      <c r="U87" s="88"/>
      <c r="V87" s="82"/>
    </row>
    <row r="88" spans="1:22" ht="27" customHeight="1">
      <c r="A88" s="36" t="s">
        <v>36</v>
      </c>
      <c r="B88" s="18"/>
      <c r="C88" s="97">
        <f aca="true" t="shared" si="31" ref="C88:U88">SUM(C89:C99)</f>
        <v>6673161</v>
      </c>
      <c r="D88" s="103">
        <f t="shared" si="31"/>
        <v>4388581</v>
      </c>
      <c r="E88" s="103">
        <f t="shared" si="31"/>
        <v>1725080</v>
      </c>
      <c r="F88" s="115">
        <f t="shared" si="31"/>
        <v>559500</v>
      </c>
      <c r="G88" s="99">
        <f t="shared" si="31"/>
        <v>519050</v>
      </c>
      <c r="H88" s="97">
        <f t="shared" si="31"/>
        <v>0</v>
      </c>
      <c r="I88" s="97">
        <f t="shared" si="31"/>
        <v>40450</v>
      </c>
      <c r="J88" s="97">
        <f t="shared" si="31"/>
        <v>0</v>
      </c>
      <c r="K88" s="115">
        <f t="shared" si="31"/>
        <v>0</v>
      </c>
      <c r="L88" s="99">
        <f t="shared" si="31"/>
        <v>0</v>
      </c>
      <c r="M88" s="97">
        <f t="shared" si="31"/>
        <v>0</v>
      </c>
      <c r="N88" s="97">
        <f t="shared" si="31"/>
        <v>0</v>
      </c>
      <c r="O88" s="97">
        <f t="shared" si="31"/>
        <v>0</v>
      </c>
      <c r="P88" s="115">
        <f t="shared" si="31"/>
        <v>0</v>
      </c>
      <c r="Q88" s="142">
        <f t="shared" si="31"/>
        <v>2284580</v>
      </c>
      <c r="R88" s="99">
        <f t="shared" si="31"/>
        <v>0</v>
      </c>
      <c r="S88" s="97">
        <f t="shared" si="31"/>
        <v>0</v>
      </c>
      <c r="T88" s="97">
        <f t="shared" si="31"/>
        <v>0</v>
      </c>
      <c r="U88" s="97">
        <f t="shared" si="31"/>
        <v>0</v>
      </c>
      <c r="V88" s="82"/>
    </row>
    <row r="89" spans="1:22" ht="27" customHeight="1">
      <c r="A89" s="38"/>
      <c r="B89" s="25" t="s">
        <v>54</v>
      </c>
      <c r="C89" s="100">
        <v>2934241</v>
      </c>
      <c r="D89" s="101">
        <f aca="true" t="shared" si="32" ref="D89:D99">C89-Q89</f>
        <v>1822341</v>
      </c>
      <c r="E89" s="101">
        <v>1111900</v>
      </c>
      <c r="F89" s="102">
        <f aca="true" t="shared" si="33" ref="F89:F95">SUM(G89:J89)</f>
        <v>0</v>
      </c>
      <c r="G89" s="87">
        <v>0</v>
      </c>
      <c r="H89" s="88">
        <v>0</v>
      </c>
      <c r="I89" s="88">
        <v>0</v>
      </c>
      <c r="J89" s="88">
        <v>0</v>
      </c>
      <c r="K89" s="102">
        <f aca="true" t="shared" si="34" ref="K89:K99">SUM(L89:O89)</f>
        <v>0</v>
      </c>
      <c r="L89" s="87"/>
      <c r="M89" s="88"/>
      <c r="N89" s="88"/>
      <c r="O89" s="88"/>
      <c r="P89" s="102">
        <f aca="true" t="shared" si="35" ref="P89:P99">SUM(R89:U89)</f>
        <v>0</v>
      </c>
      <c r="Q89" s="139">
        <f aca="true" t="shared" si="36" ref="Q89:Q99">SUM(E89,F89,K89,P89)</f>
        <v>1111900</v>
      </c>
      <c r="R89" s="87"/>
      <c r="S89" s="88"/>
      <c r="T89" s="88"/>
      <c r="U89" s="88"/>
      <c r="V89" s="82"/>
    </row>
    <row r="90" spans="1:22" ht="27" customHeight="1">
      <c r="A90" s="38"/>
      <c r="B90" s="25" t="s">
        <v>73</v>
      </c>
      <c r="C90" s="100">
        <v>440000</v>
      </c>
      <c r="D90" s="101">
        <f t="shared" si="32"/>
        <v>323200</v>
      </c>
      <c r="E90" s="101">
        <v>116800</v>
      </c>
      <c r="F90" s="102">
        <f t="shared" si="33"/>
        <v>0</v>
      </c>
      <c r="G90" s="87">
        <v>0</v>
      </c>
      <c r="H90" s="88">
        <v>0</v>
      </c>
      <c r="I90" s="88">
        <v>0</v>
      </c>
      <c r="J90" s="88">
        <v>0</v>
      </c>
      <c r="K90" s="102">
        <f t="shared" si="34"/>
        <v>0</v>
      </c>
      <c r="L90" s="87"/>
      <c r="M90" s="88"/>
      <c r="N90" s="88"/>
      <c r="O90" s="88"/>
      <c r="P90" s="102">
        <f t="shared" si="35"/>
        <v>0</v>
      </c>
      <c r="Q90" s="139">
        <f t="shared" si="36"/>
        <v>116800</v>
      </c>
      <c r="R90" s="87"/>
      <c r="S90" s="88"/>
      <c r="T90" s="88"/>
      <c r="U90" s="88"/>
      <c r="V90" s="82"/>
    </row>
    <row r="91" spans="1:22" ht="27" customHeight="1">
      <c r="A91" s="38"/>
      <c r="B91" s="25" t="s">
        <v>74</v>
      </c>
      <c r="C91" s="100">
        <v>1220000</v>
      </c>
      <c r="D91" s="101">
        <f t="shared" si="32"/>
        <v>946920</v>
      </c>
      <c r="E91" s="101">
        <v>273080</v>
      </c>
      <c r="F91" s="102">
        <f t="shared" si="33"/>
        <v>0</v>
      </c>
      <c r="G91" s="87">
        <v>0</v>
      </c>
      <c r="H91" s="88">
        <v>0</v>
      </c>
      <c r="I91" s="88">
        <v>0</v>
      </c>
      <c r="J91" s="88">
        <v>0</v>
      </c>
      <c r="K91" s="102">
        <f t="shared" si="34"/>
        <v>0</v>
      </c>
      <c r="L91" s="87"/>
      <c r="M91" s="88"/>
      <c r="N91" s="88"/>
      <c r="O91" s="88"/>
      <c r="P91" s="102">
        <f t="shared" si="35"/>
        <v>0</v>
      </c>
      <c r="Q91" s="139">
        <f t="shared" si="36"/>
        <v>273080</v>
      </c>
      <c r="R91" s="87"/>
      <c r="S91" s="88"/>
      <c r="T91" s="88"/>
      <c r="U91" s="88"/>
      <c r="V91" s="82"/>
    </row>
    <row r="92" spans="1:22" ht="27" customHeight="1">
      <c r="A92" s="38"/>
      <c r="B92" s="25" t="s">
        <v>75</v>
      </c>
      <c r="C92" s="100">
        <v>252000</v>
      </c>
      <c r="D92" s="101">
        <f t="shared" si="32"/>
        <v>124300</v>
      </c>
      <c r="E92" s="101">
        <v>127700</v>
      </c>
      <c r="F92" s="102">
        <f t="shared" si="33"/>
        <v>0</v>
      </c>
      <c r="G92" s="87">
        <v>0</v>
      </c>
      <c r="H92" s="88">
        <v>0</v>
      </c>
      <c r="I92" s="88">
        <v>0</v>
      </c>
      <c r="J92" s="88">
        <v>0</v>
      </c>
      <c r="K92" s="102">
        <f t="shared" si="34"/>
        <v>0</v>
      </c>
      <c r="L92" s="87"/>
      <c r="M92" s="88"/>
      <c r="N92" s="88"/>
      <c r="O92" s="88"/>
      <c r="P92" s="102">
        <f t="shared" si="35"/>
        <v>0</v>
      </c>
      <c r="Q92" s="139">
        <f t="shared" si="36"/>
        <v>127700</v>
      </c>
      <c r="R92" s="87"/>
      <c r="S92" s="88"/>
      <c r="T92" s="88"/>
      <c r="U92" s="88"/>
      <c r="V92" s="82"/>
    </row>
    <row r="93" spans="1:22" ht="27" customHeight="1">
      <c r="A93" s="38"/>
      <c r="B93" s="25" t="s">
        <v>76</v>
      </c>
      <c r="C93" s="100">
        <v>688000</v>
      </c>
      <c r="D93" s="101">
        <f t="shared" si="32"/>
        <v>668000</v>
      </c>
      <c r="E93" s="101">
        <v>20000</v>
      </c>
      <c r="F93" s="102">
        <f t="shared" si="33"/>
        <v>0</v>
      </c>
      <c r="G93" s="87">
        <v>0</v>
      </c>
      <c r="H93" s="88">
        <v>0</v>
      </c>
      <c r="I93" s="88">
        <v>0</v>
      </c>
      <c r="J93" s="88">
        <v>0</v>
      </c>
      <c r="K93" s="102">
        <f t="shared" si="34"/>
        <v>0</v>
      </c>
      <c r="L93" s="87"/>
      <c r="M93" s="88"/>
      <c r="N93" s="88"/>
      <c r="O93" s="88"/>
      <c r="P93" s="102">
        <f t="shared" si="35"/>
        <v>0</v>
      </c>
      <c r="Q93" s="139">
        <f t="shared" si="36"/>
        <v>20000</v>
      </c>
      <c r="R93" s="87"/>
      <c r="S93" s="88"/>
      <c r="T93" s="88"/>
      <c r="U93" s="88"/>
      <c r="V93" s="82"/>
    </row>
    <row r="94" spans="1:22" ht="27" customHeight="1">
      <c r="A94" s="38"/>
      <c r="B94" s="25" t="s">
        <v>77</v>
      </c>
      <c r="C94" s="100">
        <f>250020+231500</f>
        <v>481520</v>
      </c>
      <c r="D94" s="101">
        <f t="shared" si="32"/>
        <v>187420</v>
      </c>
      <c r="E94" s="101">
        <v>62600</v>
      </c>
      <c r="F94" s="102">
        <f t="shared" si="33"/>
        <v>231500</v>
      </c>
      <c r="G94" s="87">
        <v>231500</v>
      </c>
      <c r="H94" s="88">
        <v>0</v>
      </c>
      <c r="I94" s="88">
        <v>0</v>
      </c>
      <c r="J94" s="88">
        <v>0</v>
      </c>
      <c r="K94" s="102">
        <f t="shared" si="34"/>
        <v>0</v>
      </c>
      <c r="L94" s="87"/>
      <c r="M94" s="88"/>
      <c r="N94" s="88"/>
      <c r="O94" s="88"/>
      <c r="P94" s="102">
        <f t="shared" si="35"/>
        <v>0</v>
      </c>
      <c r="Q94" s="139">
        <f t="shared" si="36"/>
        <v>294100</v>
      </c>
      <c r="R94" s="87"/>
      <c r="S94" s="88"/>
      <c r="T94" s="88"/>
      <c r="U94" s="88"/>
      <c r="V94" s="82"/>
    </row>
    <row r="95" spans="1:22" ht="27" customHeight="1">
      <c r="A95" s="38"/>
      <c r="B95" s="25" t="s">
        <v>85</v>
      </c>
      <c r="C95" s="100">
        <f>329400+328000</f>
        <v>657400</v>
      </c>
      <c r="D95" s="101">
        <f t="shared" si="32"/>
        <v>316400</v>
      </c>
      <c r="E95" s="101">
        <v>13000</v>
      </c>
      <c r="F95" s="102">
        <f t="shared" si="33"/>
        <v>328000</v>
      </c>
      <c r="G95" s="87">
        <v>287550</v>
      </c>
      <c r="H95" s="88">
        <v>0</v>
      </c>
      <c r="I95" s="88">
        <v>40450</v>
      </c>
      <c r="J95" s="88">
        <v>0</v>
      </c>
      <c r="K95" s="102">
        <f t="shared" si="34"/>
        <v>0</v>
      </c>
      <c r="L95" s="87"/>
      <c r="M95" s="88"/>
      <c r="N95" s="88"/>
      <c r="O95" s="88"/>
      <c r="P95" s="102">
        <f t="shared" si="35"/>
        <v>0</v>
      </c>
      <c r="Q95" s="139">
        <f t="shared" si="36"/>
        <v>341000</v>
      </c>
      <c r="R95" s="87"/>
      <c r="S95" s="88"/>
      <c r="T95" s="88"/>
      <c r="U95" s="88"/>
      <c r="V95" s="82"/>
    </row>
    <row r="96" spans="1:22" ht="27" customHeight="1" hidden="1">
      <c r="A96" s="38"/>
      <c r="B96" s="25"/>
      <c r="C96" s="100"/>
      <c r="D96" s="101">
        <f t="shared" si="32"/>
        <v>0</v>
      </c>
      <c r="E96" s="101">
        <v>0</v>
      </c>
      <c r="F96" s="102">
        <f>SUM(G96:J96)</f>
        <v>0</v>
      </c>
      <c r="G96" s="87">
        <v>0</v>
      </c>
      <c r="H96" s="88">
        <v>0</v>
      </c>
      <c r="I96" s="88">
        <v>0</v>
      </c>
      <c r="J96" s="88">
        <v>0</v>
      </c>
      <c r="K96" s="102">
        <f t="shared" si="34"/>
        <v>0</v>
      </c>
      <c r="L96" s="87"/>
      <c r="M96" s="88"/>
      <c r="N96" s="88"/>
      <c r="O96" s="88"/>
      <c r="P96" s="102">
        <f t="shared" si="35"/>
        <v>0</v>
      </c>
      <c r="Q96" s="139">
        <f t="shared" si="36"/>
        <v>0</v>
      </c>
      <c r="R96" s="87"/>
      <c r="S96" s="88"/>
      <c r="T96" s="88"/>
      <c r="U96" s="88"/>
      <c r="V96" s="82"/>
    </row>
    <row r="97" spans="1:22" ht="27" customHeight="1" hidden="1">
      <c r="A97" s="38"/>
      <c r="B97" s="25"/>
      <c r="C97" s="100"/>
      <c r="D97" s="101">
        <f t="shared" si="32"/>
        <v>0</v>
      </c>
      <c r="E97" s="101">
        <v>0</v>
      </c>
      <c r="F97" s="102">
        <f>SUM(G97:J97)</f>
        <v>0</v>
      </c>
      <c r="G97" s="87">
        <v>0</v>
      </c>
      <c r="H97" s="88">
        <v>0</v>
      </c>
      <c r="I97" s="88">
        <v>0</v>
      </c>
      <c r="J97" s="88">
        <v>0</v>
      </c>
      <c r="K97" s="102">
        <f t="shared" si="34"/>
        <v>0</v>
      </c>
      <c r="L97" s="87"/>
      <c r="M97" s="88"/>
      <c r="N97" s="88"/>
      <c r="O97" s="88"/>
      <c r="P97" s="102">
        <f t="shared" si="35"/>
        <v>0</v>
      </c>
      <c r="Q97" s="139">
        <f t="shared" si="36"/>
        <v>0</v>
      </c>
      <c r="R97" s="87"/>
      <c r="S97" s="88"/>
      <c r="T97" s="88"/>
      <c r="U97" s="88"/>
      <c r="V97" s="82"/>
    </row>
    <row r="98" spans="1:22" ht="27" customHeight="1" hidden="1">
      <c r="A98" s="38"/>
      <c r="B98" s="25"/>
      <c r="C98" s="100"/>
      <c r="D98" s="101">
        <f t="shared" si="32"/>
        <v>0</v>
      </c>
      <c r="E98" s="101">
        <v>0</v>
      </c>
      <c r="F98" s="102">
        <f>SUM(G98:J98)</f>
        <v>0</v>
      </c>
      <c r="G98" s="87">
        <v>0</v>
      </c>
      <c r="H98" s="88">
        <v>0</v>
      </c>
      <c r="I98" s="88">
        <v>0</v>
      </c>
      <c r="J98" s="88">
        <v>0</v>
      </c>
      <c r="K98" s="102">
        <f t="shared" si="34"/>
        <v>0</v>
      </c>
      <c r="L98" s="87"/>
      <c r="M98" s="88"/>
      <c r="N98" s="88"/>
      <c r="O98" s="88"/>
      <c r="P98" s="102">
        <f t="shared" si="35"/>
        <v>0</v>
      </c>
      <c r="Q98" s="139">
        <f t="shared" si="36"/>
        <v>0</v>
      </c>
      <c r="R98" s="87"/>
      <c r="S98" s="88"/>
      <c r="T98" s="88"/>
      <c r="U98" s="88"/>
      <c r="V98" s="82"/>
    </row>
    <row r="99" spans="1:22" ht="27" customHeight="1" hidden="1">
      <c r="A99" s="38"/>
      <c r="B99" s="25"/>
      <c r="C99" s="100"/>
      <c r="D99" s="101">
        <f t="shared" si="32"/>
        <v>0</v>
      </c>
      <c r="E99" s="101">
        <v>0</v>
      </c>
      <c r="F99" s="102">
        <v>0</v>
      </c>
      <c r="G99" s="87">
        <v>0</v>
      </c>
      <c r="H99" s="88">
        <v>0</v>
      </c>
      <c r="I99" s="88">
        <v>0</v>
      </c>
      <c r="J99" s="88">
        <v>0</v>
      </c>
      <c r="K99" s="102">
        <f t="shared" si="34"/>
        <v>0</v>
      </c>
      <c r="L99" s="87"/>
      <c r="M99" s="88"/>
      <c r="N99" s="88"/>
      <c r="O99" s="88"/>
      <c r="P99" s="102">
        <f t="shared" si="35"/>
        <v>0</v>
      </c>
      <c r="Q99" s="139">
        <f t="shared" si="36"/>
        <v>0</v>
      </c>
      <c r="R99" s="87"/>
      <c r="S99" s="88"/>
      <c r="T99" s="88"/>
      <c r="U99" s="88"/>
      <c r="V99" s="82"/>
    </row>
    <row r="100" spans="1:22" ht="27" customHeight="1">
      <c r="A100" s="36" t="s">
        <v>25</v>
      </c>
      <c r="B100" s="18"/>
      <c r="C100" s="97">
        <f aca="true" t="shared" si="37" ref="C100:U100">C101</f>
        <v>218885</v>
      </c>
      <c r="D100" s="103">
        <f t="shared" si="37"/>
        <v>95795</v>
      </c>
      <c r="E100" s="103">
        <f t="shared" si="37"/>
        <v>0</v>
      </c>
      <c r="F100" s="98">
        <f t="shared" si="37"/>
        <v>123090</v>
      </c>
      <c r="G100" s="99">
        <f t="shared" si="37"/>
        <v>40800</v>
      </c>
      <c r="H100" s="97">
        <f t="shared" si="37"/>
        <v>0</v>
      </c>
      <c r="I100" s="97">
        <f t="shared" si="37"/>
        <v>0</v>
      </c>
      <c r="J100" s="97">
        <f t="shared" si="37"/>
        <v>82290</v>
      </c>
      <c r="K100" s="98">
        <f t="shared" si="37"/>
        <v>0</v>
      </c>
      <c r="L100" s="99">
        <f t="shared" si="37"/>
        <v>0</v>
      </c>
      <c r="M100" s="97">
        <f t="shared" si="37"/>
        <v>0</v>
      </c>
      <c r="N100" s="97">
        <f t="shared" si="37"/>
        <v>0</v>
      </c>
      <c r="O100" s="97">
        <f t="shared" si="37"/>
        <v>0</v>
      </c>
      <c r="P100" s="98">
        <f t="shared" si="37"/>
        <v>0</v>
      </c>
      <c r="Q100" s="138">
        <f t="shared" si="37"/>
        <v>123090</v>
      </c>
      <c r="R100" s="99">
        <f t="shared" si="37"/>
        <v>0</v>
      </c>
      <c r="S100" s="97">
        <f t="shared" si="37"/>
        <v>0</v>
      </c>
      <c r="T100" s="97">
        <f t="shared" si="37"/>
        <v>0</v>
      </c>
      <c r="U100" s="97">
        <f t="shared" si="37"/>
        <v>0</v>
      </c>
      <c r="V100" s="82"/>
    </row>
    <row r="101" spans="1:22" ht="27" customHeight="1">
      <c r="A101" s="38"/>
      <c r="B101" s="25" t="s">
        <v>126</v>
      </c>
      <c r="C101" s="100">
        <v>218885</v>
      </c>
      <c r="D101" s="101">
        <f>C101-Q101</f>
        <v>95795</v>
      </c>
      <c r="E101" s="149">
        <v>0</v>
      </c>
      <c r="F101" s="102">
        <f>SUM(G101:J101)</f>
        <v>123090</v>
      </c>
      <c r="G101" s="87">
        <v>40800</v>
      </c>
      <c r="H101" s="88">
        <v>0</v>
      </c>
      <c r="I101" s="88">
        <v>0</v>
      </c>
      <c r="J101" s="88">
        <v>82290</v>
      </c>
      <c r="K101" s="102">
        <f>SUM(L101:O101)</f>
        <v>0</v>
      </c>
      <c r="L101" s="87"/>
      <c r="M101" s="88"/>
      <c r="N101" s="88"/>
      <c r="O101" s="88"/>
      <c r="P101" s="102">
        <f>SUM(R101:U101)</f>
        <v>0</v>
      </c>
      <c r="Q101" s="139">
        <f>SUM(E101,F101,K101,P101)</f>
        <v>123090</v>
      </c>
      <c r="R101" s="87"/>
      <c r="S101" s="88"/>
      <c r="T101" s="88"/>
      <c r="U101" s="88"/>
      <c r="V101" s="82"/>
    </row>
    <row r="102" spans="1:22" ht="27" customHeight="1">
      <c r="A102" s="34" t="s">
        <v>26</v>
      </c>
      <c r="B102" s="10"/>
      <c r="C102" s="116">
        <f aca="true" t="shared" si="38" ref="C102:U102">C103+C106+C109+C111</f>
        <v>457679</v>
      </c>
      <c r="D102" s="117">
        <f t="shared" si="38"/>
        <v>167680</v>
      </c>
      <c r="E102" s="117">
        <f t="shared" si="38"/>
        <v>127000</v>
      </c>
      <c r="F102" s="118">
        <f t="shared" si="38"/>
        <v>162999</v>
      </c>
      <c r="G102" s="119">
        <f t="shared" si="38"/>
        <v>92550</v>
      </c>
      <c r="H102" s="116">
        <f t="shared" si="38"/>
        <v>0</v>
      </c>
      <c r="I102" s="116">
        <f t="shared" si="38"/>
        <v>0</v>
      </c>
      <c r="J102" s="116">
        <f t="shared" si="38"/>
        <v>70449</v>
      </c>
      <c r="K102" s="118">
        <f t="shared" si="38"/>
        <v>0</v>
      </c>
      <c r="L102" s="119">
        <f t="shared" si="38"/>
        <v>0</v>
      </c>
      <c r="M102" s="116">
        <f t="shared" si="38"/>
        <v>0</v>
      </c>
      <c r="N102" s="116">
        <f t="shared" si="38"/>
        <v>0</v>
      </c>
      <c r="O102" s="116">
        <f t="shared" si="38"/>
        <v>0</v>
      </c>
      <c r="P102" s="118">
        <f t="shared" si="38"/>
        <v>0</v>
      </c>
      <c r="Q102" s="143">
        <f t="shared" si="38"/>
        <v>289999</v>
      </c>
      <c r="R102" s="119">
        <f t="shared" si="38"/>
        <v>0</v>
      </c>
      <c r="S102" s="116">
        <f t="shared" si="38"/>
        <v>0</v>
      </c>
      <c r="T102" s="116">
        <f t="shared" si="38"/>
        <v>0</v>
      </c>
      <c r="U102" s="116">
        <f t="shared" si="38"/>
        <v>0</v>
      </c>
      <c r="V102" s="82"/>
    </row>
    <row r="103" spans="1:22" ht="27" customHeight="1">
      <c r="A103" s="41" t="s">
        <v>28</v>
      </c>
      <c r="B103" s="18"/>
      <c r="C103" s="120">
        <f>SUM(C104:C105)</f>
        <v>251035</v>
      </c>
      <c r="D103" s="121">
        <f aca="true" t="shared" si="39" ref="D103:U103">SUM(D104:D105)</f>
        <v>55485</v>
      </c>
      <c r="E103" s="121">
        <f t="shared" si="39"/>
        <v>81000</v>
      </c>
      <c r="F103" s="115">
        <f t="shared" si="39"/>
        <v>114550</v>
      </c>
      <c r="G103" s="122">
        <f t="shared" si="39"/>
        <v>76250</v>
      </c>
      <c r="H103" s="120">
        <f t="shared" si="39"/>
        <v>0</v>
      </c>
      <c r="I103" s="120">
        <f t="shared" si="39"/>
        <v>0</v>
      </c>
      <c r="J103" s="120">
        <f t="shared" si="39"/>
        <v>38300</v>
      </c>
      <c r="K103" s="115">
        <f t="shared" si="39"/>
        <v>0</v>
      </c>
      <c r="L103" s="122">
        <f t="shared" si="39"/>
        <v>0</v>
      </c>
      <c r="M103" s="120">
        <f t="shared" si="39"/>
        <v>0</v>
      </c>
      <c r="N103" s="120">
        <f t="shared" si="39"/>
        <v>0</v>
      </c>
      <c r="O103" s="120">
        <f t="shared" si="39"/>
        <v>0</v>
      </c>
      <c r="P103" s="115">
        <f t="shared" si="39"/>
        <v>0</v>
      </c>
      <c r="Q103" s="142">
        <f t="shared" si="39"/>
        <v>195550</v>
      </c>
      <c r="R103" s="122">
        <f t="shared" si="39"/>
        <v>0</v>
      </c>
      <c r="S103" s="120">
        <f t="shared" si="39"/>
        <v>0</v>
      </c>
      <c r="T103" s="120">
        <f t="shared" si="39"/>
        <v>0</v>
      </c>
      <c r="U103" s="120">
        <f t="shared" si="39"/>
        <v>0</v>
      </c>
      <c r="V103" s="82"/>
    </row>
    <row r="104" spans="1:22" ht="27" customHeight="1">
      <c r="A104" s="38"/>
      <c r="B104" s="85" t="s">
        <v>69</v>
      </c>
      <c r="C104" s="100">
        <v>241185</v>
      </c>
      <c r="D104" s="101">
        <f>C104-Q104</f>
        <v>55485</v>
      </c>
      <c r="E104" s="101">
        <v>81000</v>
      </c>
      <c r="F104" s="102">
        <f>SUM(G104:J104)</f>
        <v>104700</v>
      </c>
      <c r="G104" s="87">
        <v>66400</v>
      </c>
      <c r="H104" s="88">
        <v>0</v>
      </c>
      <c r="I104" s="88">
        <v>0</v>
      </c>
      <c r="J104" s="88">
        <v>38300</v>
      </c>
      <c r="K104" s="102">
        <f>SUM(L104:O104)</f>
        <v>0</v>
      </c>
      <c r="L104" s="87"/>
      <c r="M104" s="88"/>
      <c r="N104" s="88"/>
      <c r="O104" s="88"/>
      <c r="P104" s="102">
        <f>SUM(R104:U104)</f>
        <v>0</v>
      </c>
      <c r="Q104" s="139">
        <f>SUM(E104,F104,K104,P104)</f>
        <v>185700</v>
      </c>
      <c r="R104" s="87"/>
      <c r="S104" s="88"/>
      <c r="T104" s="88"/>
      <c r="U104" s="88"/>
      <c r="V104" s="82"/>
    </row>
    <row r="105" spans="1:22" ht="27" customHeight="1">
      <c r="A105" s="38"/>
      <c r="B105" s="85" t="s">
        <v>127</v>
      </c>
      <c r="C105" s="100">
        <v>9850</v>
      </c>
      <c r="D105" s="101">
        <f>C105-Q105</f>
        <v>0</v>
      </c>
      <c r="E105" s="101">
        <v>0</v>
      </c>
      <c r="F105" s="102">
        <f>SUM(G105:J105)</f>
        <v>9850</v>
      </c>
      <c r="G105" s="87">
        <v>9850</v>
      </c>
      <c r="H105" s="88">
        <v>0</v>
      </c>
      <c r="I105" s="88">
        <v>0</v>
      </c>
      <c r="J105" s="88">
        <v>0</v>
      </c>
      <c r="K105" s="102">
        <f>SUM(L105:O105)</f>
        <v>0</v>
      </c>
      <c r="L105" s="87"/>
      <c r="M105" s="88"/>
      <c r="N105" s="88"/>
      <c r="O105" s="88"/>
      <c r="P105" s="102">
        <f>SUM(R105:U105)</f>
        <v>0</v>
      </c>
      <c r="Q105" s="139">
        <f>SUM(E105,F105,K105,P105)</f>
        <v>9850</v>
      </c>
      <c r="R105" s="87"/>
      <c r="S105" s="88"/>
      <c r="T105" s="88"/>
      <c r="U105" s="88"/>
      <c r="V105" s="82"/>
    </row>
    <row r="106" spans="1:22" ht="27" customHeight="1">
      <c r="A106" s="41" t="s">
        <v>29</v>
      </c>
      <c r="B106" s="18"/>
      <c r="C106" s="120">
        <f aca="true" t="shared" si="40" ref="C106:U106">SUM(C107:C108)</f>
        <v>50000</v>
      </c>
      <c r="D106" s="121">
        <f t="shared" si="40"/>
        <v>4000</v>
      </c>
      <c r="E106" s="121">
        <f t="shared" si="40"/>
        <v>46000</v>
      </c>
      <c r="F106" s="115">
        <f t="shared" si="40"/>
        <v>0</v>
      </c>
      <c r="G106" s="122">
        <f t="shared" si="40"/>
        <v>0</v>
      </c>
      <c r="H106" s="120">
        <f t="shared" si="40"/>
        <v>0</v>
      </c>
      <c r="I106" s="120">
        <f t="shared" si="40"/>
        <v>0</v>
      </c>
      <c r="J106" s="120">
        <f t="shared" si="40"/>
        <v>0</v>
      </c>
      <c r="K106" s="115">
        <f t="shared" si="40"/>
        <v>0</v>
      </c>
      <c r="L106" s="122">
        <f t="shared" si="40"/>
        <v>0</v>
      </c>
      <c r="M106" s="120">
        <f t="shared" si="40"/>
        <v>0</v>
      </c>
      <c r="N106" s="120">
        <f t="shared" si="40"/>
        <v>0</v>
      </c>
      <c r="O106" s="120">
        <f t="shared" si="40"/>
        <v>0</v>
      </c>
      <c r="P106" s="115">
        <f t="shared" si="40"/>
        <v>0</v>
      </c>
      <c r="Q106" s="142">
        <f t="shared" si="40"/>
        <v>46000</v>
      </c>
      <c r="R106" s="122">
        <f t="shared" si="40"/>
        <v>0</v>
      </c>
      <c r="S106" s="120">
        <f t="shared" si="40"/>
        <v>0</v>
      </c>
      <c r="T106" s="120">
        <f t="shared" si="40"/>
        <v>0</v>
      </c>
      <c r="U106" s="120">
        <f t="shared" si="40"/>
        <v>0</v>
      </c>
      <c r="V106" s="82"/>
    </row>
    <row r="107" spans="1:22" ht="27" customHeight="1">
      <c r="A107" s="38"/>
      <c r="B107" s="86" t="s">
        <v>70</v>
      </c>
      <c r="C107" s="100">
        <v>50000</v>
      </c>
      <c r="D107" s="101">
        <f>C107-Q107</f>
        <v>4000</v>
      </c>
      <c r="E107" s="101">
        <v>46000</v>
      </c>
      <c r="F107" s="102">
        <f>SUM(G107:J107)</f>
        <v>0</v>
      </c>
      <c r="G107" s="87">
        <v>0</v>
      </c>
      <c r="H107" s="88">
        <v>0</v>
      </c>
      <c r="I107" s="88">
        <v>0</v>
      </c>
      <c r="J107" s="88">
        <v>0</v>
      </c>
      <c r="K107" s="102">
        <f>SUM(L107:O107)</f>
        <v>0</v>
      </c>
      <c r="L107" s="87"/>
      <c r="M107" s="88"/>
      <c r="N107" s="88"/>
      <c r="O107" s="88"/>
      <c r="P107" s="102">
        <f>SUM(R107:U107)</f>
        <v>0</v>
      </c>
      <c r="Q107" s="139">
        <f>SUM(E107,F107,K107,P107)</f>
        <v>46000</v>
      </c>
      <c r="R107" s="87"/>
      <c r="S107" s="88"/>
      <c r="T107" s="88"/>
      <c r="U107" s="88"/>
      <c r="V107" s="82"/>
    </row>
    <row r="108" spans="1:22" ht="27" customHeight="1" hidden="1">
      <c r="A108" s="38"/>
      <c r="B108" s="31"/>
      <c r="C108" s="100"/>
      <c r="D108" s="101">
        <f>C108-Q108</f>
        <v>0</v>
      </c>
      <c r="E108" s="101">
        <v>0</v>
      </c>
      <c r="F108" s="102">
        <f>SUM(G108:J108)</f>
        <v>0</v>
      </c>
      <c r="G108" s="87">
        <v>0</v>
      </c>
      <c r="H108" s="88">
        <v>0</v>
      </c>
      <c r="I108" s="88">
        <v>0</v>
      </c>
      <c r="J108" s="88">
        <v>0</v>
      </c>
      <c r="K108" s="102">
        <f>SUM(L108:O108)</f>
        <v>0</v>
      </c>
      <c r="L108" s="87"/>
      <c r="M108" s="88"/>
      <c r="N108" s="88"/>
      <c r="O108" s="88"/>
      <c r="P108" s="102">
        <f>SUM(R108:U108)</f>
        <v>0</v>
      </c>
      <c r="Q108" s="139">
        <f>SUM(E108,F108,K108,P108)</f>
        <v>0</v>
      </c>
      <c r="R108" s="87"/>
      <c r="S108" s="88"/>
      <c r="T108" s="88"/>
      <c r="U108" s="88"/>
      <c r="V108" s="82"/>
    </row>
    <row r="109" spans="1:22" ht="27" customHeight="1">
      <c r="A109" s="41" t="s">
        <v>93</v>
      </c>
      <c r="B109" s="18"/>
      <c r="C109" s="120">
        <f aca="true" t="shared" si="41" ref="C109:U109">C110</f>
        <v>156644</v>
      </c>
      <c r="D109" s="121">
        <f t="shared" si="41"/>
        <v>108195</v>
      </c>
      <c r="E109" s="121">
        <f t="shared" si="41"/>
        <v>0</v>
      </c>
      <c r="F109" s="115">
        <f t="shared" si="41"/>
        <v>48449</v>
      </c>
      <c r="G109" s="122">
        <f t="shared" si="41"/>
        <v>16300</v>
      </c>
      <c r="H109" s="120">
        <f t="shared" si="41"/>
        <v>0</v>
      </c>
      <c r="I109" s="120">
        <f t="shared" si="41"/>
        <v>0</v>
      </c>
      <c r="J109" s="120">
        <f t="shared" si="41"/>
        <v>32149</v>
      </c>
      <c r="K109" s="115">
        <f t="shared" si="41"/>
        <v>0</v>
      </c>
      <c r="L109" s="122">
        <f t="shared" si="41"/>
        <v>0</v>
      </c>
      <c r="M109" s="120">
        <f t="shared" si="41"/>
        <v>0</v>
      </c>
      <c r="N109" s="120">
        <f t="shared" si="41"/>
        <v>0</v>
      </c>
      <c r="O109" s="120">
        <f t="shared" si="41"/>
        <v>0</v>
      </c>
      <c r="P109" s="115">
        <f t="shared" si="41"/>
        <v>0</v>
      </c>
      <c r="Q109" s="142">
        <f t="shared" si="41"/>
        <v>48449</v>
      </c>
      <c r="R109" s="122">
        <f t="shared" si="41"/>
        <v>0</v>
      </c>
      <c r="S109" s="120">
        <f t="shared" si="41"/>
        <v>0</v>
      </c>
      <c r="T109" s="120">
        <f t="shared" si="41"/>
        <v>0</v>
      </c>
      <c r="U109" s="120">
        <f t="shared" si="41"/>
        <v>0</v>
      </c>
      <c r="V109" s="82"/>
    </row>
    <row r="110" spans="1:22" ht="27" customHeight="1">
      <c r="A110" s="38"/>
      <c r="B110" s="86" t="s">
        <v>95</v>
      </c>
      <c r="C110" s="100">
        <v>156644</v>
      </c>
      <c r="D110" s="101">
        <f>C110-Q110</f>
        <v>108195</v>
      </c>
      <c r="E110" s="101">
        <v>0</v>
      </c>
      <c r="F110" s="102">
        <f>SUM(G110:J110)</f>
        <v>48449</v>
      </c>
      <c r="G110" s="87">
        <v>16300</v>
      </c>
      <c r="H110" s="88">
        <v>0</v>
      </c>
      <c r="I110" s="88">
        <v>0</v>
      </c>
      <c r="J110" s="88">
        <v>32149</v>
      </c>
      <c r="K110" s="102">
        <f>SUM(L110:O110)</f>
        <v>0</v>
      </c>
      <c r="L110" s="87"/>
      <c r="M110" s="88"/>
      <c r="N110" s="88"/>
      <c r="O110" s="88"/>
      <c r="P110" s="102">
        <f>SUM(R110:U110)</f>
        <v>0</v>
      </c>
      <c r="Q110" s="139">
        <f>SUM(E110,F110,K110,P110)</f>
        <v>48449</v>
      </c>
      <c r="R110" s="87"/>
      <c r="S110" s="88"/>
      <c r="T110" s="88"/>
      <c r="U110" s="88"/>
      <c r="V110" s="82"/>
    </row>
    <row r="111" spans="1:22" ht="27" customHeight="1" hidden="1">
      <c r="A111" s="41" t="s">
        <v>37</v>
      </c>
      <c r="B111" s="18"/>
      <c r="C111" s="120">
        <f aca="true" t="shared" si="42" ref="C111:U111">C112</f>
        <v>0</v>
      </c>
      <c r="D111" s="121">
        <f t="shared" si="42"/>
        <v>0</v>
      </c>
      <c r="E111" s="121">
        <f t="shared" si="42"/>
        <v>0</v>
      </c>
      <c r="F111" s="115">
        <f t="shared" si="42"/>
        <v>0</v>
      </c>
      <c r="G111" s="122">
        <f t="shared" si="42"/>
        <v>0</v>
      </c>
      <c r="H111" s="120">
        <f t="shared" si="42"/>
        <v>0</v>
      </c>
      <c r="I111" s="120">
        <f t="shared" si="42"/>
        <v>0</v>
      </c>
      <c r="J111" s="120">
        <f t="shared" si="42"/>
        <v>0</v>
      </c>
      <c r="K111" s="115">
        <f t="shared" si="42"/>
        <v>0</v>
      </c>
      <c r="L111" s="122">
        <f t="shared" si="42"/>
        <v>0</v>
      </c>
      <c r="M111" s="120">
        <f t="shared" si="42"/>
        <v>0</v>
      </c>
      <c r="N111" s="120">
        <f t="shared" si="42"/>
        <v>0</v>
      </c>
      <c r="O111" s="120">
        <f t="shared" si="42"/>
        <v>0</v>
      </c>
      <c r="P111" s="115">
        <f t="shared" si="42"/>
        <v>0</v>
      </c>
      <c r="Q111" s="142">
        <f t="shared" si="42"/>
        <v>0</v>
      </c>
      <c r="R111" s="122">
        <f t="shared" si="42"/>
        <v>0</v>
      </c>
      <c r="S111" s="120">
        <f t="shared" si="42"/>
        <v>0</v>
      </c>
      <c r="T111" s="120">
        <f t="shared" si="42"/>
        <v>0</v>
      </c>
      <c r="U111" s="120">
        <f t="shared" si="42"/>
        <v>0</v>
      </c>
      <c r="V111" s="82"/>
    </row>
    <row r="112" spans="1:22" ht="27" customHeight="1" hidden="1">
      <c r="A112" s="38"/>
      <c r="B112" s="31"/>
      <c r="C112" s="100"/>
      <c r="D112" s="101">
        <f>C112-Q112</f>
        <v>0</v>
      </c>
      <c r="E112" s="101">
        <v>0</v>
      </c>
      <c r="F112" s="102">
        <f>SUM(G112:J112)</f>
        <v>0</v>
      </c>
      <c r="G112" s="87">
        <v>0</v>
      </c>
      <c r="H112" s="88">
        <v>0</v>
      </c>
      <c r="I112" s="88">
        <v>0</v>
      </c>
      <c r="J112" s="88">
        <v>0</v>
      </c>
      <c r="K112" s="102">
        <f>SUM(L112:O112)</f>
        <v>0</v>
      </c>
      <c r="L112" s="87"/>
      <c r="M112" s="88"/>
      <c r="N112" s="88"/>
      <c r="O112" s="88"/>
      <c r="P112" s="102">
        <f>SUM(R112:U112)</f>
        <v>0</v>
      </c>
      <c r="Q112" s="139">
        <f>SUM(E112,F112,K112,P112)</f>
        <v>0</v>
      </c>
      <c r="R112" s="87"/>
      <c r="S112" s="88"/>
      <c r="T112" s="88"/>
      <c r="U112" s="88"/>
      <c r="V112" s="82"/>
    </row>
    <row r="113" spans="1:22" ht="27" customHeight="1">
      <c r="A113" s="34" t="s">
        <v>27</v>
      </c>
      <c r="B113" s="10"/>
      <c r="C113" s="116">
        <f aca="true" t="shared" si="43" ref="C113:U113">C114</f>
        <v>2149000</v>
      </c>
      <c r="D113" s="94">
        <f t="shared" si="43"/>
        <v>1210000</v>
      </c>
      <c r="E113" s="94">
        <f t="shared" si="43"/>
        <v>419000</v>
      </c>
      <c r="F113" s="118">
        <f t="shared" si="43"/>
        <v>520000</v>
      </c>
      <c r="G113" s="119">
        <f t="shared" si="43"/>
        <v>432538</v>
      </c>
      <c r="H113" s="116">
        <f t="shared" si="43"/>
        <v>36000</v>
      </c>
      <c r="I113" s="116">
        <f t="shared" si="43"/>
        <v>34840</v>
      </c>
      <c r="J113" s="116">
        <f t="shared" si="43"/>
        <v>16622</v>
      </c>
      <c r="K113" s="118">
        <f t="shared" si="43"/>
        <v>0</v>
      </c>
      <c r="L113" s="119">
        <f t="shared" si="43"/>
        <v>0</v>
      </c>
      <c r="M113" s="116">
        <f t="shared" si="43"/>
        <v>0</v>
      </c>
      <c r="N113" s="116">
        <f t="shared" si="43"/>
        <v>0</v>
      </c>
      <c r="O113" s="116">
        <f t="shared" si="43"/>
        <v>0</v>
      </c>
      <c r="P113" s="118">
        <f t="shared" si="43"/>
        <v>0</v>
      </c>
      <c r="Q113" s="143">
        <f t="shared" si="43"/>
        <v>939000</v>
      </c>
      <c r="R113" s="119">
        <f t="shared" si="43"/>
        <v>0</v>
      </c>
      <c r="S113" s="116">
        <f t="shared" si="43"/>
        <v>0</v>
      </c>
      <c r="T113" s="116">
        <f t="shared" si="43"/>
        <v>0</v>
      </c>
      <c r="U113" s="116">
        <f t="shared" si="43"/>
        <v>0</v>
      </c>
      <c r="V113" s="82"/>
    </row>
    <row r="114" spans="1:22" ht="27" customHeight="1">
      <c r="A114" s="36" t="s">
        <v>38</v>
      </c>
      <c r="B114" s="37"/>
      <c r="C114" s="123">
        <f aca="true" t="shared" si="44" ref="C114:U114">SUM(C115:C117)</f>
        <v>2149000</v>
      </c>
      <c r="D114" s="124">
        <f t="shared" si="44"/>
        <v>1210000</v>
      </c>
      <c r="E114" s="124">
        <f t="shared" si="44"/>
        <v>419000</v>
      </c>
      <c r="F114" s="115">
        <f t="shared" si="44"/>
        <v>520000</v>
      </c>
      <c r="G114" s="125">
        <f t="shared" si="44"/>
        <v>432538</v>
      </c>
      <c r="H114" s="123">
        <f t="shared" si="44"/>
        <v>36000</v>
      </c>
      <c r="I114" s="123">
        <f t="shared" si="44"/>
        <v>34840</v>
      </c>
      <c r="J114" s="123">
        <f t="shared" si="44"/>
        <v>16622</v>
      </c>
      <c r="K114" s="115">
        <f t="shared" si="44"/>
        <v>0</v>
      </c>
      <c r="L114" s="125">
        <f t="shared" si="44"/>
        <v>0</v>
      </c>
      <c r="M114" s="123">
        <f t="shared" si="44"/>
        <v>0</v>
      </c>
      <c r="N114" s="123">
        <f t="shared" si="44"/>
        <v>0</v>
      </c>
      <c r="O114" s="123">
        <f t="shared" si="44"/>
        <v>0</v>
      </c>
      <c r="P114" s="115">
        <f t="shared" si="44"/>
        <v>0</v>
      </c>
      <c r="Q114" s="142">
        <f t="shared" si="44"/>
        <v>939000</v>
      </c>
      <c r="R114" s="125">
        <f t="shared" si="44"/>
        <v>0</v>
      </c>
      <c r="S114" s="123">
        <f t="shared" si="44"/>
        <v>0</v>
      </c>
      <c r="T114" s="123">
        <f t="shared" si="44"/>
        <v>0</v>
      </c>
      <c r="U114" s="123">
        <f t="shared" si="44"/>
        <v>0</v>
      </c>
      <c r="V114" s="82"/>
    </row>
    <row r="115" spans="1:22" ht="27" customHeight="1" thickBot="1">
      <c r="A115" s="38"/>
      <c r="B115" s="25" t="s">
        <v>56</v>
      </c>
      <c r="C115" s="100">
        <v>2149000</v>
      </c>
      <c r="D115" s="101">
        <f>C115-Q115</f>
        <v>1210000</v>
      </c>
      <c r="E115" s="101">
        <v>419000</v>
      </c>
      <c r="F115" s="102">
        <f>SUM(G115:J115)</f>
        <v>520000</v>
      </c>
      <c r="G115" s="87">
        <v>432538</v>
      </c>
      <c r="H115" s="88">
        <v>36000</v>
      </c>
      <c r="I115" s="88">
        <v>34840</v>
      </c>
      <c r="J115" s="88">
        <v>16622</v>
      </c>
      <c r="K115" s="102">
        <f>SUM(L115:O115)</f>
        <v>0</v>
      </c>
      <c r="L115" s="87"/>
      <c r="M115" s="88"/>
      <c r="N115" s="88"/>
      <c r="O115" s="88"/>
      <c r="P115" s="102">
        <f>SUM(R115:U115)</f>
        <v>0</v>
      </c>
      <c r="Q115" s="139">
        <f>SUM(E115,F115,K115,P115)</f>
        <v>939000</v>
      </c>
      <c r="R115" s="87"/>
      <c r="S115" s="88"/>
      <c r="T115" s="88"/>
      <c r="U115" s="88"/>
      <c r="V115" s="82"/>
    </row>
    <row r="116" spans="1:22" ht="27" customHeight="1" hidden="1">
      <c r="A116" s="38"/>
      <c r="B116" s="25"/>
      <c r="C116" s="100"/>
      <c r="D116" s="101">
        <f>C116-Q116</f>
        <v>0</v>
      </c>
      <c r="E116" s="101">
        <v>0</v>
      </c>
      <c r="F116" s="102">
        <f>SUM(G116:J116)</f>
        <v>0</v>
      </c>
      <c r="G116" s="87">
        <v>0</v>
      </c>
      <c r="H116" s="88">
        <v>0</v>
      </c>
      <c r="I116" s="88">
        <v>0</v>
      </c>
      <c r="J116" s="88">
        <v>0</v>
      </c>
      <c r="K116" s="102">
        <f>SUM(L116:O116)</f>
        <v>0</v>
      </c>
      <c r="L116" s="87">
        <v>0</v>
      </c>
      <c r="M116" s="88">
        <v>0</v>
      </c>
      <c r="N116" s="88">
        <v>0</v>
      </c>
      <c r="O116" s="88">
        <v>0</v>
      </c>
      <c r="P116" s="102">
        <f>SUM(R116:U116)</f>
        <v>0</v>
      </c>
      <c r="Q116" s="139">
        <f>SUM(E116,F116,K116,P116)</f>
        <v>0</v>
      </c>
      <c r="R116" s="87">
        <v>0</v>
      </c>
      <c r="S116" s="88">
        <v>0</v>
      </c>
      <c r="T116" s="88">
        <v>0</v>
      </c>
      <c r="U116" s="88">
        <v>0</v>
      </c>
      <c r="V116" s="82"/>
    </row>
    <row r="117" spans="1:22" ht="27" customHeight="1" hidden="1">
      <c r="A117" s="38"/>
      <c r="B117" s="25"/>
      <c r="C117" s="100"/>
      <c r="D117" s="101">
        <f>C117-Q117</f>
        <v>0</v>
      </c>
      <c r="E117" s="101">
        <v>0</v>
      </c>
      <c r="F117" s="102">
        <f>SUM(G117:J117)</f>
        <v>0</v>
      </c>
      <c r="G117" s="87">
        <v>0</v>
      </c>
      <c r="H117" s="88">
        <v>0</v>
      </c>
      <c r="I117" s="88">
        <v>0</v>
      </c>
      <c r="J117" s="88">
        <v>0</v>
      </c>
      <c r="K117" s="102">
        <f>SUM(L117:O117)</f>
        <v>0</v>
      </c>
      <c r="L117" s="87"/>
      <c r="M117" s="88"/>
      <c r="N117" s="88"/>
      <c r="O117" s="88"/>
      <c r="P117" s="102">
        <f>SUM(R117:U117)</f>
        <v>0</v>
      </c>
      <c r="Q117" s="139">
        <f>SUM(E117,F117,K117,P117)</f>
        <v>0</v>
      </c>
      <c r="R117" s="87"/>
      <c r="S117" s="88"/>
      <c r="T117" s="88"/>
      <c r="U117" s="88"/>
      <c r="V117" s="82"/>
    </row>
    <row r="118" spans="1:22" ht="27" customHeight="1" hidden="1">
      <c r="A118" s="33" t="s">
        <v>30</v>
      </c>
      <c r="B118" s="6"/>
      <c r="C118" s="126">
        <f aca="true" t="shared" si="45" ref="C118:U118">C124+C119</f>
        <v>0</v>
      </c>
      <c r="D118" s="127">
        <f t="shared" si="45"/>
        <v>0</v>
      </c>
      <c r="E118" s="127">
        <f t="shared" si="45"/>
        <v>0</v>
      </c>
      <c r="F118" s="128">
        <f t="shared" si="45"/>
        <v>0</v>
      </c>
      <c r="G118" s="129">
        <f t="shared" si="45"/>
        <v>0</v>
      </c>
      <c r="H118" s="126">
        <f t="shared" si="45"/>
        <v>0</v>
      </c>
      <c r="I118" s="126">
        <f t="shared" si="45"/>
        <v>0</v>
      </c>
      <c r="J118" s="126">
        <f t="shared" si="45"/>
        <v>0</v>
      </c>
      <c r="K118" s="128">
        <f t="shared" si="45"/>
        <v>0</v>
      </c>
      <c r="L118" s="129">
        <f t="shared" si="45"/>
        <v>0</v>
      </c>
      <c r="M118" s="126">
        <f t="shared" si="45"/>
        <v>0</v>
      </c>
      <c r="N118" s="126">
        <f t="shared" si="45"/>
        <v>0</v>
      </c>
      <c r="O118" s="126">
        <f t="shared" si="45"/>
        <v>0</v>
      </c>
      <c r="P118" s="128">
        <f t="shared" si="45"/>
        <v>0</v>
      </c>
      <c r="Q118" s="144">
        <f t="shared" si="45"/>
        <v>0</v>
      </c>
      <c r="R118" s="129">
        <f t="shared" si="45"/>
        <v>0</v>
      </c>
      <c r="S118" s="126">
        <f t="shared" si="45"/>
        <v>0</v>
      </c>
      <c r="T118" s="126">
        <f t="shared" si="45"/>
        <v>0</v>
      </c>
      <c r="U118" s="126">
        <f t="shared" si="45"/>
        <v>0</v>
      </c>
      <c r="V118" s="82"/>
    </row>
    <row r="119" spans="1:22" ht="27" customHeight="1" hidden="1">
      <c r="A119" s="45" t="s">
        <v>31</v>
      </c>
      <c r="B119" s="10"/>
      <c r="C119" s="116">
        <f aca="true" t="shared" si="46" ref="C119:U119">C120+C122</f>
        <v>0</v>
      </c>
      <c r="D119" s="117">
        <f t="shared" si="46"/>
        <v>0</v>
      </c>
      <c r="E119" s="117">
        <f t="shared" si="46"/>
        <v>0</v>
      </c>
      <c r="F119" s="118">
        <f t="shared" si="46"/>
        <v>0</v>
      </c>
      <c r="G119" s="119">
        <f t="shared" si="46"/>
        <v>0</v>
      </c>
      <c r="H119" s="116">
        <f t="shared" si="46"/>
        <v>0</v>
      </c>
      <c r="I119" s="116">
        <f t="shared" si="46"/>
        <v>0</v>
      </c>
      <c r="J119" s="116">
        <f t="shared" si="46"/>
        <v>0</v>
      </c>
      <c r="K119" s="118">
        <f t="shared" si="46"/>
        <v>0</v>
      </c>
      <c r="L119" s="119">
        <f t="shared" si="46"/>
        <v>0</v>
      </c>
      <c r="M119" s="116">
        <f t="shared" si="46"/>
        <v>0</v>
      </c>
      <c r="N119" s="116">
        <f t="shared" si="46"/>
        <v>0</v>
      </c>
      <c r="O119" s="116">
        <f t="shared" si="46"/>
        <v>0</v>
      </c>
      <c r="P119" s="118">
        <f t="shared" si="46"/>
        <v>0</v>
      </c>
      <c r="Q119" s="143">
        <f t="shared" si="46"/>
        <v>0</v>
      </c>
      <c r="R119" s="119">
        <f t="shared" si="46"/>
        <v>0</v>
      </c>
      <c r="S119" s="116">
        <f t="shared" si="46"/>
        <v>0</v>
      </c>
      <c r="T119" s="116">
        <f t="shared" si="46"/>
        <v>0</v>
      </c>
      <c r="U119" s="116">
        <f t="shared" si="46"/>
        <v>0</v>
      </c>
      <c r="V119" s="82"/>
    </row>
    <row r="120" spans="1:22" ht="26.25" customHeight="1" hidden="1">
      <c r="A120" s="54" t="s">
        <v>44</v>
      </c>
      <c r="B120" s="18"/>
      <c r="C120" s="120">
        <f aca="true" t="shared" si="47" ref="C120:U120">C121</f>
        <v>0</v>
      </c>
      <c r="D120" s="121">
        <f t="shared" si="47"/>
        <v>0</v>
      </c>
      <c r="E120" s="121">
        <f t="shared" si="47"/>
        <v>0</v>
      </c>
      <c r="F120" s="115">
        <f t="shared" si="47"/>
        <v>0</v>
      </c>
      <c r="G120" s="122">
        <f t="shared" si="47"/>
        <v>0</v>
      </c>
      <c r="H120" s="120">
        <f t="shared" si="47"/>
        <v>0</v>
      </c>
      <c r="I120" s="120">
        <f t="shared" si="47"/>
        <v>0</v>
      </c>
      <c r="J120" s="120">
        <f t="shared" si="47"/>
        <v>0</v>
      </c>
      <c r="K120" s="115">
        <f t="shared" si="47"/>
        <v>0</v>
      </c>
      <c r="L120" s="122">
        <f t="shared" si="47"/>
        <v>0</v>
      </c>
      <c r="M120" s="120">
        <f t="shared" si="47"/>
        <v>0</v>
      </c>
      <c r="N120" s="120">
        <f t="shared" si="47"/>
        <v>0</v>
      </c>
      <c r="O120" s="120">
        <f t="shared" si="47"/>
        <v>0</v>
      </c>
      <c r="P120" s="115">
        <f t="shared" si="47"/>
        <v>0</v>
      </c>
      <c r="Q120" s="142">
        <f t="shared" si="47"/>
        <v>0</v>
      </c>
      <c r="R120" s="122">
        <f t="shared" si="47"/>
        <v>0</v>
      </c>
      <c r="S120" s="120">
        <f t="shared" si="47"/>
        <v>0</v>
      </c>
      <c r="T120" s="120">
        <f t="shared" si="47"/>
        <v>0</v>
      </c>
      <c r="U120" s="120">
        <f t="shared" si="47"/>
        <v>0</v>
      </c>
      <c r="V120" s="82"/>
    </row>
    <row r="121" spans="1:22" ht="26.25" customHeight="1" hidden="1">
      <c r="A121" s="55"/>
      <c r="B121" s="25"/>
      <c r="C121" s="100"/>
      <c r="D121" s="101">
        <f>C121-Q121</f>
        <v>0</v>
      </c>
      <c r="E121" s="101">
        <v>0</v>
      </c>
      <c r="F121" s="102">
        <f>SUM(G121:J121)</f>
        <v>0</v>
      </c>
      <c r="G121" s="87">
        <v>0</v>
      </c>
      <c r="H121" s="88">
        <v>0</v>
      </c>
      <c r="I121" s="88">
        <v>0</v>
      </c>
      <c r="J121" s="88">
        <v>0</v>
      </c>
      <c r="K121" s="102">
        <f>SUM(L121:O121)</f>
        <v>0</v>
      </c>
      <c r="L121" s="87"/>
      <c r="M121" s="88"/>
      <c r="N121" s="88"/>
      <c r="O121" s="88"/>
      <c r="P121" s="102">
        <f>SUM(R121:U121)</f>
        <v>0</v>
      </c>
      <c r="Q121" s="139">
        <f>SUM(E121,F121,K121,P121)</f>
        <v>0</v>
      </c>
      <c r="R121" s="87"/>
      <c r="S121" s="88"/>
      <c r="T121" s="88"/>
      <c r="U121" s="88"/>
      <c r="V121" s="82"/>
    </row>
    <row r="122" spans="1:22" ht="26.25" customHeight="1" hidden="1">
      <c r="A122" s="54" t="s">
        <v>32</v>
      </c>
      <c r="B122" s="18"/>
      <c r="C122" s="120">
        <f aca="true" t="shared" si="48" ref="C122:U122">C123</f>
        <v>0</v>
      </c>
      <c r="D122" s="121">
        <f t="shared" si="48"/>
        <v>0</v>
      </c>
      <c r="E122" s="121">
        <f t="shared" si="48"/>
        <v>0</v>
      </c>
      <c r="F122" s="115">
        <f t="shared" si="48"/>
        <v>0</v>
      </c>
      <c r="G122" s="122">
        <f t="shared" si="48"/>
        <v>0</v>
      </c>
      <c r="H122" s="120">
        <f t="shared" si="48"/>
        <v>0</v>
      </c>
      <c r="I122" s="120">
        <f t="shared" si="48"/>
        <v>0</v>
      </c>
      <c r="J122" s="120">
        <f t="shared" si="48"/>
        <v>0</v>
      </c>
      <c r="K122" s="115">
        <f t="shared" si="48"/>
        <v>0</v>
      </c>
      <c r="L122" s="122">
        <f t="shared" si="48"/>
        <v>0</v>
      </c>
      <c r="M122" s="120">
        <f t="shared" si="48"/>
        <v>0</v>
      </c>
      <c r="N122" s="120">
        <f t="shared" si="48"/>
        <v>0</v>
      </c>
      <c r="O122" s="120">
        <f t="shared" si="48"/>
        <v>0</v>
      </c>
      <c r="P122" s="115">
        <f t="shared" si="48"/>
        <v>0</v>
      </c>
      <c r="Q122" s="142">
        <f t="shared" si="48"/>
        <v>0</v>
      </c>
      <c r="R122" s="122">
        <f t="shared" si="48"/>
        <v>0</v>
      </c>
      <c r="S122" s="120">
        <f t="shared" si="48"/>
        <v>0</v>
      </c>
      <c r="T122" s="120">
        <f t="shared" si="48"/>
        <v>0</v>
      </c>
      <c r="U122" s="120">
        <f t="shared" si="48"/>
        <v>0</v>
      </c>
      <c r="V122" s="82"/>
    </row>
    <row r="123" spans="1:22" ht="27" customHeight="1" hidden="1">
      <c r="A123" s="55"/>
      <c r="B123" s="25"/>
      <c r="C123" s="100"/>
      <c r="D123" s="101">
        <f>C123-Q123</f>
        <v>0</v>
      </c>
      <c r="E123" s="101">
        <v>0</v>
      </c>
      <c r="F123" s="102">
        <f>SUM(G123:J123)</f>
        <v>0</v>
      </c>
      <c r="G123" s="87">
        <v>0</v>
      </c>
      <c r="H123" s="88">
        <v>0</v>
      </c>
      <c r="I123" s="88">
        <v>0</v>
      </c>
      <c r="J123" s="88">
        <v>0</v>
      </c>
      <c r="K123" s="102">
        <f>SUM(L123:O123)</f>
        <v>0</v>
      </c>
      <c r="L123" s="87"/>
      <c r="M123" s="88"/>
      <c r="N123" s="88"/>
      <c r="O123" s="88"/>
      <c r="P123" s="102">
        <f>SUM(R123:U123)</f>
        <v>0</v>
      </c>
      <c r="Q123" s="139">
        <f>SUM(E123,F123,K123,P123)</f>
        <v>0</v>
      </c>
      <c r="R123" s="87"/>
      <c r="S123" s="88"/>
      <c r="T123" s="88"/>
      <c r="U123" s="88"/>
      <c r="V123" s="82"/>
    </row>
    <row r="124" spans="1:22" ht="27" customHeight="1" hidden="1">
      <c r="A124" s="45" t="s">
        <v>39</v>
      </c>
      <c r="B124" s="10"/>
      <c r="C124" s="116">
        <f aca="true" t="shared" si="49" ref="C124:U124">C125+C128</f>
        <v>0</v>
      </c>
      <c r="D124" s="117">
        <f t="shared" si="49"/>
        <v>0</v>
      </c>
      <c r="E124" s="117">
        <f t="shared" si="49"/>
        <v>0</v>
      </c>
      <c r="F124" s="118">
        <f t="shared" si="49"/>
        <v>0</v>
      </c>
      <c r="G124" s="119">
        <f t="shared" si="49"/>
        <v>0</v>
      </c>
      <c r="H124" s="116">
        <f t="shared" si="49"/>
        <v>0</v>
      </c>
      <c r="I124" s="116">
        <f t="shared" si="49"/>
        <v>0</v>
      </c>
      <c r="J124" s="116">
        <f t="shared" si="49"/>
        <v>0</v>
      </c>
      <c r="K124" s="118">
        <f t="shared" si="49"/>
        <v>0</v>
      </c>
      <c r="L124" s="119">
        <f t="shared" si="49"/>
        <v>0</v>
      </c>
      <c r="M124" s="116">
        <f t="shared" si="49"/>
        <v>0</v>
      </c>
      <c r="N124" s="116">
        <f t="shared" si="49"/>
        <v>0</v>
      </c>
      <c r="O124" s="116">
        <f t="shared" si="49"/>
        <v>0</v>
      </c>
      <c r="P124" s="118">
        <f t="shared" si="49"/>
        <v>0</v>
      </c>
      <c r="Q124" s="143">
        <f t="shared" si="49"/>
        <v>0</v>
      </c>
      <c r="R124" s="119">
        <f t="shared" si="49"/>
        <v>0</v>
      </c>
      <c r="S124" s="116">
        <f t="shared" si="49"/>
        <v>0</v>
      </c>
      <c r="T124" s="116">
        <f t="shared" si="49"/>
        <v>0</v>
      </c>
      <c r="U124" s="116">
        <f t="shared" si="49"/>
        <v>0</v>
      </c>
      <c r="V124" s="82"/>
    </row>
    <row r="125" spans="1:22" ht="27" customHeight="1" hidden="1">
      <c r="A125" s="54" t="s">
        <v>33</v>
      </c>
      <c r="B125" s="18"/>
      <c r="C125" s="120">
        <f aca="true" t="shared" si="50" ref="C125:U125">SUM(C126:C127)</f>
        <v>0</v>
      </c>
      <c r="D125" s="121">
        <f t="shared" si="50"/>
        <v>0</v>
      </c>
      <c r="E125" s="121">
        <f t="shared" si="50"/>
        <v>0</v>
      </c>
      <c r="F125" s="115">
        <f t="shared" si="50"/>
        <v>0</v>
      </c>
      <c r="G125" s="122">
        <f t="shared" si="50"/>
        <v>0</v>
      </c>
      <c r="H125" s="120">
        <f t="shared" si="50"/>
        <v>0</v>
      </c>
      <c r="I125" s="120">
        <f t="shared" si="50"/>
        <v>0</v>
      </c>
      <c r="J125" s="120">
        <f t="shared" si="50"/>
        <v>0</v>
      </c>
      <c r="K125" s="115">
        <f t="shared" si="50"/>
        <v>0</v>
      </c>
      <c r="L125" s="122">
        <f t="shared" si="50"/>
        <v>0</v>
      </c>
      <c r="M125" s="120">
        <f t="shared" si="50"/>
        <v>0</v>
      </c>
      <c r="N125" s="120">
        <f t="shared" si="50"/>
        <v>0</v>
      </c>
      <c r="O125" s="120">
        <f t="shared" si="50"/>
        <v>0</v>
      </c>
      <c r="P125" s="115">
        <f t="shared" si="50"/>
        <v>0</v>
      </c>
      <c r="Q125" s="142">
        <f t="shared" si="50"/>
        <v>0</v>
      </c>
      <c r="R125" s="122">
        <f t="shared" si="50"/>
        <v>0</v>
      </c>
      <c r="S125" s="120">
        <f t="shared" si="50"/>
        <v>0</v>
      </c>
      <c r="T125" s="120">
        <f t="shared" si="50"/>
        <v>0</v>
      </c>
      <c r="U125" s="120">
        <f t="shared" si="50"/>
        <v>0</v>
      </c>
      <c r="V125" s="82"/>
    </row>
    <row r="126" spans="1:22" ht="27" customHeight="1" hidden="1">
      <c r="A126" s="56"/>
      <c r="B126" s="25"/>
      <c r="C126" s="100"/>
      <c r="D126" s="101">
        <f>C126-Q126</f>
        <v>0</v>
      </c>
      <c r="E126" s="101">
        <v>0</v>
      </c>
      <c r="F126" s="102">
        <f>SUM(G126:J126)</f>
        <v>0</v>
      </c>
      <c r="G126" s="87">
        <v>0</v>
      </c>
      <c r="H126" s="88">
        <v>0</v>
      </c>
      <c r="I126" s="88">
        <v>0</v>
      </c>
      <c r="J126" s="88">
        <v>0</v>
      </c>
      <c r="K126" s="102">
        <f>SUM(L126:O126)</f>
        <v>0</v>
      </c>
      <c r="L126" s="87"/>
      <c r="M126" s="88"/>
      <c r="N126" s="88"/>
      <c r="O126" s="88"/>
      <c r="P126" s="102">
        <f>SUM(R126:U126)</f>
        <v>0</v>
      </c>
      <c r="Q126" s="139">
        <f>SUM(E126,F126,K126,P126)</f>
        <v>0</v>
      </c>
      <c r="R126" s="87"/>
      <c r="S126" s="88"/>
      <c r="T126" s="88"/>
      <c r="U126" s="88"/>
      <c r="V126" s="82"/>
    </row>
    <row r="127" spans="1:22" ht="27" customHeight="1" hidden="1">
      <c r="A127" s="55"/>
      <c r="B127" s="25"/>
      <c r="C127" s="100"/>
      <c r="D127" s="101">
        <f>C127-Q127</f>
        <v>0</v>
      </c>
      <c r="E127" s="101">
        <v>0</v>
      </c>
      <c r="F127" s="102">
        <f>SUM(G127:J127)</f>
        <v>0</v>
      </c>
      <c r="G127" s="87">
        <v>0</v>
      </c>
      <c r="H127" s="88">
        <v>0</v>
      </c>
      <c r="I127" s="88">
        <v>0</v>
      </c>
      <c r="J127" s="88">
        <v>0</v>
      </c>
      <c r="K127" s="102">
        <f>SUM(L127:O127)</f>
        <v>0</v>
      </c>
      <c r="L127" s="87"/>
      <c r="M127" s="88"/>
      <c r="N127" s="88"/>
      <c r="O127" s="88"/>
      <c r="P127" s="102">
        <f>SUM(R127:U127)</f>
        <v>0</v>
      </c>
      <c r="Q127" s="139">
        <f>SUM(E127,F127,K127,P127)</f>
        <v>0</v>
      </c>
      <c r="R127" s="87"/>
      <c r="S127" s="88"/>
      <c r="T127" s="88"/>
      <c r="U127" s="88"/>
      <c r="V127" s="82"/>
    </row>
    <row r="128" spans="1:22" ht="27" customHeight="1" hidden="1">
      <c r="A128" s="54" t="s">
        <v>34</v>
      </c>
      <c r="B128" s="18"/>
      <c r="C128" s="120">
        <f aca="true" t="shared" si="51" ref="C128:U128">C129</f>
        <v>0</v>
      </c>
      <c r="D128" s="121">
        <f t="shared" si="51"/>
        <v>0</v>
      </c>
      <c r="E128" s="121">
        <f t="shared" si="51"/>
        <v>0</v>
      </c>
      <c r="F128" s="115">
        <f t="shared" si="51"/>
        <v>0</v>
      </c>
      <c r="G128" s="122">
        <f t="shared" si="51"/>
        <v>0</v>
      </c>
      <c r="H128" s="120">
        <f t="shared" si="51"/>
        <v>0</v>
      </c>
      <c r="I128" s="120">
        <f t="shared" si="51"/>
        <v>0</v>
      </c>
      <c r="J128" s="120">
        <f t="shared" si="51"/>
        <v>0</v>
      </c>
      <c r="K128" s="115">
        <f t="shared" si="51"/>
        <v>0</v>
      </c>
      <c r="L128" s="122">
        <f t="shared" si="51"/>
        <v>0</v>
      </c>
      <c r="M128" s="120">
        <f t="shared" si="51"/>
        <v>0</v>
      </c>
      <c r="N128" s="120">
        <f t="shared" si="51"/>
        <v>0</v>
      </c>
      <c r="O128" s="120">
        <f t="shared" si="51"/>
        <v>0</v>
      </c>
      <c r="P128" s="115">
        <f t="shared" si="51"/>
        <v>0</v>
      </c>
      <c r="Q128" s="142">
        <f t="shared" si="51"/>
        <v>0</v>
      </c>
      <c r="R128" s="122">
        <f t="shared" si="51"/>
        <v>0</v>
      </c>
      <c r="S128" s="120">
        <f t="shared" si="51"/>
        <v>0</v>
      </c>
      <c r="T128" s="120">
        <f t="shared" si="51"/>
        <v>0</v>
      </c>
      <c r="U128" s="120">
        <f t="shared" si="51"/>
        <v>0</v>
      </c>
      <c r="V128" s="82"/>
    </row>
    <row r="129" spans="1:22" ht="27" customHeight="1" hidden="1" thickBot="1">
      <c r="A129" s="44"/>
      <c r="B129" s="32"/>
      <c r="C129" s="100"/>
      <c r="D129" s="101">
        <f>C129-Q129</f>
        <v>0</v>
      </c>
      <c r="E129" s="150">
        <v>0</v>
      </c>
      <c r="F129" s="102">
        <f>SUM(G129:J129)</f>
        <v>0</v>
      </c>
      <c r="G129" s="130">
        <v>0</v>
      </c>
      <c r="H129" s="131">
        <v>0</v>
      </c>
      <c r="I129" s="131">
        <v>0</v>
      </c>
      <c r="J129" s="131">
        <v>0</v>
      </c>
      <c r="K129" s="102">
        <f>SUM(L129:O129)</f>
        <v>0</v>
      </c>
      <c r="L129" s="130"/>
      <c r="M129" s="131"/>
      <c r="N129" s="131"/>
      <c r="O129" s="131"/>
      <c r="P129" s="102">
        <f>SUM(R129:U129)</f>
        <v>0</v>
      </c>
      <c r="Q129" s="139">
        <f>SUM(E129,F129,K129,P129)</f>
        <v>0</v>
      </c>
      <c r="R129" s="130"/>
      <c r="S129" s="131"/>
      <c r="T129" s="131"/>
      <c r="U129" s="131"/>
      <c r="V129" s="82"/>
    </row>
    <row r="130" spans="1:22" ht="27" customHeight="1" thickBot="1" thickTop="1">
      <c r="A130" s="46" t="s">
        <v>35</v>
      </c>
      <c r="B130" s="47"/>
      <c r="C130" s="132">
        <f aca="true" t="shared" si="52" ref="C130:U130">C5+C24+C118</f>
        <v>46527646</v>
      </c>
      <c r="D130" s="133">
        <f t="shared" si="52"/>
        <v>29584484</v>
      </c>
      <c r="E130" s="133">
        <f t="shared" si="52"/>
        <v>7838718</v>
      </c>
      <c r="F130" s="151">
        <f t="shared" si="52"/>
        <v>9104444</v>
      </c>
      <c r="G130" s="134">
        <f t="shared" si="52"/>
        <v>6122875</v>
      </c>
      <c r="H130" s="132">
        <f t="shared" si="52"/>
        <v>755000</v>
      </c>
      <c r="I130" s="132">
        <f t="shared" si="52"/>
        <v>151400</v>
      </c>
      <c r="J130" s="132">
        <f t="shared" si="52"/>
        <v>2075169</v>
      </c>
      <c r="K130" s="135">
        <f t="shared" si="52"/>
        <v>0</v>
      </c>
      <c r="L130" s="134">
        <f t="shared" si="52"/>
        <v>0</v>
      </c>
      <c r="M130" s="132">
        <f t="shared" si="52"/>
        <v>0</v>
      </c>
      <c r="N130" s="132">
        <f t="shared" si="52"/>
        <v>0</v>
      </c>
      <c r="O130" s="132">
        <f t="shared" si="52"/>
        <v>0</v>
      </c>
      <c r="P130" s="135">
        <f t="shared" si="52"/>
        <v>0</v>
      </c>
      <c r="Q130" s="145">
        <f t="shared" si="52"/>
        <v>16943162</v>
      </c>
      <c r="R130" s="134">
        <f t="shared" si="52"/>
        <v>0</v>
      </c>
      <c r="S130" s="132">
        <f t="shared" si="52"/>
        <v>0</v>
      </c>
      <c r="T130" s="132">
        <f t="shared" si="52"/>
        <v>0</v>
      </c>
      <c r="U130" s="132">
        <f t="shared" si="52"/>
        <v>0</v>
      </c>
      <c r="V130" s="82"/>
    </row>
    <row r="131" spans="3:21" ht="14.25" thickTop="1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3:21" ht="13.5">
      <c r="C132" s="50"/>
      <c r="D132" s="50"/>
      <c r="E132" s="50"/>
      <c r="F132" s="50" t="s">
        <v>86</v>
      </c>
      <c r="G132" s="146">
        <f>'１月課長要求分（一般）'!F46</f>
        <v>120949</v>
      </c>
      <c r="H132" s="50"/>
      <c r="I132" s="50"/>
      <c r="J132" s="50"/>
      <c r="K132" s="152">
        <f>'１月課長要求分（一般）'!F46</f>
        <v>120949</v>
      </c>
      <c r="L132" s="50"/>
      <c r="M132" s="50"/>
      <c r="N132" s="50"/>
      <c r="O132" s="50"/>
      <c r="P132" s="152"/>
      <c r="Q132" s="50"/>
      <c r="R132" s="50"/>
      <c r="S132" s="50"/>
      <c r="T132" s="50"/>
      <c r="U132" s="50"/>
    </row>
    <row r="133" spans="3:21" ht="13.5">
      <c r="C133" s="50"/>
      <c r="D133" s="50"/>
      <c r="E133" s="50"/>
      <c r="F133" s="50" t="s">
        <v>87</v>
      </c>
      <c r="G133" s="146">
        <f>F130</f>
        <v>9104444</v>
      </c>
      <c r="H133" s="50"/>
      <c r="I133" s="50"/>
      <c r="J133" s="50"/>
      <c r="K133" s="147">
        <f>F130+K130</f>
        <v>9104444</v>
      </c>
      <c r="L133" s="50"/>
      <c r="M133" s="50"/>
      <c r="N133" s="50"/>
      <c r="O133" s="50"/>
      <c r="P133" s="147"/>
      <c r="Q133" s="50"/>
      <c r="R133" s="50"/>
      <c r="S133" s="50"/>
      <c r="T133" s="50"/>
      <c r="U133" s="50"/>
    </row>
    <row r="134" spans="3:21" ht="13.5">
      <c r="C134" s="50"/>
      <c r="D134" s="50"/>
      <c r="E134" s="50"/>
      <c r="F134" s="50" t="s">
        <v>88</v>
      </c>
      <c r="G134" s="146">
        <f>SUM(G132:G133)</f>
        <v>9225393</v>
      </c>
      <c r="H134" s="50"/>
      <c r="I134" s="50"/>
      <c r="J134" s="50"/>
      <c r="K134" s="148">
        <f>SUM(K132:K133)</f>
        <v>9225393</v>
      </c>
      <c r="L134" s="50"/>
      <c r="M134" s="50"/>
      <c r="N134" s="50"/>
      <c r="O134" s="50"/>
      <c r="P134" s="148"/>
      <c r="Q134" s="50"/>
      <c r="R134" s="50"/>
      <c r="S134" s="50"/>
      <c r="T134" s="50"/>
      <c r="U134" s="50"/>
    </row>
    <row r="135" spans="3:21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3:21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3:21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3:21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3:21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3:21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3:21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3:21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3:21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3:21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</sheetData>
  <mergeCells count="12">
    <mergeCell ref="E3:E4"/>
    <mergeCell ref="F3:F4"/>
    <mergeCell ref="G3:J3"/>
    <mergeCell ref="A3:A4"/>
    <mergeCell ref="B3:B4"/>
    <mergeCell ref="C3:C4"/>
    <mergeCell ref="D3:D4"/>
    <mergeCell ref="P3:P4"/>
    <mergeCell ref="Q3:Q4"/>
    <mergeCell ref="R3:U3"/>
    <mergeCell ref="K3:K4"/>
    <mergeCell ref="L3:O3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5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125" style="2" customWidth="1"/>
    <col min="2" max="2" width="26.875" style="2" bestFit="1" customWidth="1"/>
    <col min="3" max="5" width="11.75390625" style="2" customWidth="1"/>
    <col min="6" max="8" width="11.125" style="2" customWidth="1"/>
    <col min="9" max="9" width="8.75390625" style="2" customWidth="1"/>
    <col min="10" max="10" width="9.875" style="2" customWidth="1"/>
    <col min="11" max="13" width="11.125" style="2" hidden="1" customWidth="1"/>
    <col min="14" max="14" width="8.75390625" style="2" hidden="1" customWidth="1"/>
    <col min="15" max="15" width="9.875" style="2" hidden="1" customWidth="1"/>
    <col min="16" max="19" width="11.125" style="2" hidden="1" customWidth="1"/>
    <col min="20" max="20" width="8.75390625" style="2" hidden="1" customWidth="1"/>
    <col min="21" max="21" width="9.875" style="2" hidden="1" customWidth="1"/>
    <col min="22" max="16384" width="9.00390625" style="2" customWidth="1"/>
  </cols>
  <sheetData>
    <row r="1" spans="1:21" ht="13.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57" t="s">
        <v>43</v>
      </c>
      <c r="K2" s="1"/>
      <c r="L2" s="1"/>
      <c r="M2" s="1"/>
      <c r="N2" s="1"/>
      <c r="O2" s="57" t="s">
        <v>43</v>
      </c>
      <c r="P2" s="1"/>
      <c r="Q2" s="1"/>
      <c r="R2" s="1"/>
      <c r="S2" s="1"/>
      <c r="T2" s="1"/>
      <c r="U2" s="57" t="s">
        <v>43</v>
      </c>
    </row>
    <row r="3" spans="1:22" ht="13.5" customHeight="1">
      <c r="A3" s="156" t="s">
        <v>1</v>
      </c>
      <c r="B3" s="156" t="s">
        <v>2</v>
      </c>
      <c r="C3" s="156" t="s">
        <v>3</v>
      </c>
      <c r="D3" s="165" t="s">
        <v>4</v>
      </c>
      <c r="E3" s="163" t="s">
        <v>5</v>
      </c>
      <c r="F3" s="153" t="s">
        <v>6</v>
      </c>
      <c r="G3" s="155" t="s">
        <v>7</v>
      </c>
      <c r="H3" s="156"/>
      <c r="I3" s="156"/>
      <c r="J3" s="156"/>
      <c r="K3" s="153" t="s">
        <v>81</v>
      </c>
      <c r="L3" s="155" t="s">
        <v>83</v>
      </c>
      <c r="M3" s="156"/>
      <c r="N3" s="156"/>
      <c r="O3" s="156"/>
      <c r="P3" s="153" t="s">
        <v>90</v>
      </c>
      <c r="Q3" s="161" t="s">
        <v>82</v>
      </c>
      <c r="R3" s="155" t="s">
        <v>83</v>
      </c>
      <c r="S3" s="156"/>
      <c r="T3" s="156"/>
      <c r="U3" s="156"/>
      <c r="V3" s="80"/>
    </row>
    <row r="4" spans="1:22" ht="24" customHeight="1">
      <c r="A4" s="156"/>
      <c r="B4" s="156"/>
      <c r="C4" s="156"/>
      <c r="D4" s="165"/>
      <c r="E4" s="164"/>
      <c r="F4" s="154"/>
      <c r="G4" s="4" t="s">
        <v>8</v>
      </c>
      <c r="H4" s="3" t="s">
        <v>9</v>
      </c>
      <c r="I4" s="3" t="s">
        <v>10</v>
      </c>
      <c r="J4" s="3" t="s">
        <v>11</v>
      </c>
      <c r="K4" s="154"/>
      <c r="L4" s="4" t="s">
        <v>8</v>
      </c>
      <c r="M4" s="3" t="s">
        <v>9</v>
      </c>
      <c r="N4" s="3" t="s">
        <v>10</v>
      </c>
      <c r="O4" s="3" t="s">
        <v>11</v>
      </c>
      <c r="P4" s="154"/>
      <c r="Q4" s="162"/>
      <c r="R4" s="4" t="s">
        <v>8</v>
      </c>
      <c r="S4" s="3" t="s">
        <v>9</v>
      </c>
      <c r="T4" s="3" t="s">
        <v>10</v>
      </c>
      <c r="U4" s="3" t="s">
        <v>11</v>
      </c>
      <c r="V4" s="81"/>
    </row>
    <row r="5" spans="1:22" ht="27" customHeight="1">
      <c r="A5" s="5" t="s">
        <v>12</v>
      </c>
      <c r="B5" s="6"/>
      <c r="C5" s="89">
        <f aca="true" t="shared" si="0" ref="C5:U5">C6+C13+C19</f>
        <v>3956246</v>
      </c>
      <c r="D5" s="90">
        <f t="shared" si="0"/>
        <v>3050859</v>
      </c>
      <c r="E5" s="90">
        <f t="shared" si="0"/>
        <v>249284</v>
      </c>
      <c r="F5" s="91">
        <f t="shared" si="0"/>
        <v>656103</v>
      </c>
      <c r="G5" s="92">
        <f t="shared" si="0"/>
        <v>317765</v>
      </c>
      <c r="H5" s="89">
        <f t="shared" si="0"/>
        <v>221000</v>
      </c>
      <c r="I5" s="89">
        <f t="shared" si="0"/>
        <v>37891</v>
      </c>
      <c r="J5" s="89">
        <f t="shared" si="0"/>
        <v>79447</v>
      </c>
      <c r="K5" s="91">
        <f t="shared" si="0"/>
        <v>0</v>
      </c>
      <c r="L5" s="92">
        <f t="shared" si="0"/>
        <v>0</v>
      </c>
      <c r="M5" s="89">
        <f t="shared" si="0"/>
        <v>0</v>
      </c>
      <c r="N5" s="89">
        <f t="shared" si="0"/>
        <v>0</v>
      </c>
      <c r="O5" s="89">
        <f t="shared" si="0"/>
        <v>0</v>
      </c>
      <c r="P5" s="91">
        <f t="shared" si="0"/>
        <v>0</v>
      </c>
      <c r="Q5" s="136">
        <f t="shared" si="0"/>
        <v>905387</v>
      </c>
      <c r="R5" s="92">
        <f t="shared" si="0"/>
        <v>0</v>
      </c>
      <c r="S5" s="89">
        <f t="shared" si="0"/>
        <v>0</v>
      </c>
      <c r="T5" s="89">
        <f t="shared" si="0"/>
        <v>0</v>
      </c>
      <c r="U5" s="89">
        <f t="shared" si="0"/>
        <v>0</v>
      </c>
      <c r="V5" s="82"/>
    </row>
    <row r="6" spans="1:22" ht="27" customHeight="1">
      <c r="A6" s="9" t="s">
        <v>13</v>
      </c>
      <c r="B6" s="10"/>
      <c r="C6" s="93">
        <f aca="true" t="shared" si="1" ref="C6:U6">C7</f>
        <v>2278731</v>
      </c>
      <c r="D6" s="94">
        <f t="shared" si="1"/>
        <v>1679801</v>
      </c>
      <c r="E6" s="94">
        <f t="shared" si="1"/>
        <v>25400</v>
      </c>
      <c r="F6" s="95">
        <f t="shared" si="1"/>
        <v>573530</v>
      </c>
      <c r="G6" s="96">
        <f t="shared" si="1"/>
        <v>290765</v>
      </c>
      <c r="H6" s="93">
        <f t="shared" si="1"/>
        <v>221000</v>
      </c>
      <c r="I6" s="93">
        <f t="shared" si="1"/>
        <v>37891</v>
      </c>
      <c r="J6" s="93">
        <f t="shared" si="1"/>
        <v>23874</v>
      </c>
      <c r="K6" s="95">
        <f t="shared" si="1"/>
        <v>0</v>
      </c>
      <c r="L6" s="96">
        <f t="shared" si="1"/>
        <v>0</v>
      </c>
      <c r="M6" s="93">
        <f t="shared" si="1"/>
        <v>0</v>
      </c>
      <c r="N6" s="93">
        <f t="shared" si="1"/>
        <v>0</v>
      </c>
      <c r="O6" s="93">
        <f t="shared" si="1"/>
        <v>0</v>
      </c>
      <c r="P6" s="95">
        <f t="shared" si="1"/>
        <v>0</v>
      </c>
      <c r="Q6" s="137">
        <f t="shared" si="1"/>
        <v>598930</v>
      </c>
      <c r="R6" s="96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82"/>
    </row>
    <row r="7" spans="1:22" ht="27" customHeight="1">
      <c r="A7" s="17" t="s">
        <v>14</v>
      </c>
      <c r="B7" s="18"/>
      <c r="C7" s="97">
        <f aca="true" t="shared" si="2" ref="C7:U7">SUM(C8:C12)</f>
        <v>2278731</v>
      </c>
      <c r="D7" s="97">
        <f t="shared" si="2"/>
        <v>1679801</v>
      </c>
      <c r="E7" s="103">
        <f t="shared" si="2"/>
        <v>25400</v>
      </c>
      <c r="F7" s="98">
        <f t="shared" si="2"/>
        <v>573530</v>
      </c>
      <c r="G7" s="99">
        <f t="shared" si="2"/>
        <v>290765</v>
      </c>
      <c r="H7" s="99">
        <f t="shared" si="2"/>
        <v>221000</v>
      </c>
      <c r="I7" s="99">
        <f t="shared" si="2"/>
        <v>37891</v>
      </c>
      <c r="J7" s="99">
        <f t="shared" si="2"/>
        <v>23874</v>
      </c>
      <c r="K7" s="98">
        <f t="shared" si="2"/>
        <v>0</v>
      </c>
      <c r="L7" s="99">
        <f t="shared" si="2"/>
        <v>0</v>
      </c>
      <c r="M7" s="99">
        <f t="shared" si="2"/>
        <v>0</v>
      </c>
      <c r="N7" s="99">
        <f t="shared" si="2"/>
        <v>0</v>
      </c>
      <c r="O7" s="99">
        <f t="shared" si="2"/>
        <v>0</v>
      </c>
      <c r="P7" s="98">
        <f t="shared" si="2"/>
        <v>0</v>
      </c>
      <c r="Q7" s="138">
        <f t="shared" si="2"/>
        <v>598930</v>
      </c>
      <c r="R7" s="99">
        <f t="shared" si="2"/>
        <v>0</v>
      </c>
      <c r="S7" s="99">
        <f t="shared" si="2"/>
        <v>0</v>
      </c>
      <c r="T7" s="99">
        <f t="shared" si="2"/>
        <v>0</v>
      </c>
      <c r="U7" s="99">
        <f t="shared" si="2"/>
        <v>0</v>
      </c>
      <c r="V7" s="82"/>
    </row>
    <row r="8" spans="1:22" ht="27" customHeight="1">
      <c r="A8" s="24"/>
      <c r="B8" s="84" t="s">
        <v>63</v>
      </c>
      <c r="C8" s="100">
        <v>237600</v>
      </c>
      <c r="D8" s="101">
        <f>C8-Q8</f>
        <v>212200</v>
      </c>
      <c r="E8" s="101">
        <v>25400</v>
      </c>
      <c r="F8" s="102">
        <f>SUM(G8:J8)</f>
        <v>0</v>
      </c>
      <c r="G8" s="87"/>
      <c r="H8" s="88"/>
      <c r="I8" s="88"/>
      <c r="J8" s="88"/>
      <c r="K8" s="102">
        <f>SUM(L8:O8)</f>
        <v>0</v>
      </c>
      <c r="L8" s="87"/>
      <c r="M8" s="88"/>
      <c r="N8" s="88"/>
      <c r="O8" s="88"/>
      <c r="P8" s="102">
        <f>SUM(R8:U8)</f>
        <v>0</v>
      </c>
      <c r="Q8" s="139">
        <f>SUM(E8,F8,K8,P8)</f>
        <v>25400</v>
      </c>
      <c r="R8" s="87"/>
      <c r="S8" s="88"/>
      <c r="T8" s="88"/>
      <c r="U8" s="88"/>
      <c r="V8" s="82"/>
    </row>
    <row r="9" spans="1:22" ht="27" customHeight="1">
      <c r="A9" s="24"/>
      <c r="B9" s="25" t="s">
        <v>98</v>
      </c>
      <c r="C9" s="100">
        <v>8000</v>
      </c>
      <c r="D9" s="101">
        <f>C9-Q9</f>
        <v>0</v>
      </c>
      <c r="E9" s="101">
        <v>0</v>
      </c>
      <c r="F9" s="102">
        <f>SUM(G9:J9)</f>
        <v>8000</v>
      </c>
      <c r="G9" s="87">
        <v>8000</v>
      </c>
      <c r="H9" s="88"/>
      <c r="I9" s="88"/>
      <c r="J9" s="88"/>
      <c r="K9" s="102">
        <f>SUM(L9:O9)</f>
        <v>0</v>
      </c>
      <c r="L9" s="87"/>
      <c r="M9" s="88"/>
      <c r="N9" s="88"/>
      <c r="O9" s="88"/>
      <c r="P9" s="102">
        <f>SUM(R9:U9)</f>
        <v>0</v>
      </c>
      <c r="Q9" s="139">
        <f>SUM(E9,F9,K9,P9)</f>
        <v>8000</v>
      </c>
      <c r="R9" s="87"/>
      <c r="S9" s="88"/>
      <c r="T9" s="88"/>
      <c r="U9" s="88"/>
      <c r="V9" s="82"/>
    </row>
    <row r="10" spans="1:22" ht="27" customHeight="1">
      <c r="A10" s="24"/>
      <c r="B10" s="25" t="s">
        <v>113</v>
      </c>
      <c r="C10" s="100">
        <v>955900</v>
      </c>
      <c r="D10" s="101">
        <f>C10-Q10</f>
        <v>495370</v>
      </c>
      <c r="E10" s="101">
        <v>0</v>
      </c>
      <c r="F10" s="102">
        <f>SUM(G10:J10)</f>
        <v>460530</v>
      </c>
      <c r="G10" s="87">
        <v>230265</v>
      </c>
      <c r="H10" s="88">
        <v>180000</v>
      </c>
      <c r="I10" s="88">
        <v>30856</v>
      </c>
      <c r="J10" s="88">
        <v>19409</v>
      </c>
      <c r="K10" s="102">
        <f>SUM(L10:O10)</f>
        <v>0</v>
      </c>
      <c r="L10" s="87"/>
      <c r="M10" s="88"/>
      <c r="N10" s="88"/>
      <c r="O10" s="88"/>
      <c r="P10" s="102">
        <f>SUM(R10:U10)</f>
        <v>0</v>
      </c>
      <c r="Q10" s="139">
        <f>SUM(E10,F10,K10,P10)</f>
        <v>460530</v>
      </c>
      <c r="R10" s="87"/>
      <c r="S10" s="88"/>
      <c r="T10" s="88"/>
      <c r="U10" s="88"/>
      <c r="V10" s="82"/>
    </row>
    <row r="11" spans="1:22" ht="27" customHeight="1">
      <c r="A11" s="24"/>
      <c r="B11" s="25" t="s">
        <v>114</v>
      </c>
      <c r="C11" s="100">
        <v>1077231</v>
      </c>
      <c r="D11" s="101">
        <f>C11-Q11</f>
        <v>972231</v>
      </c>
      <c r="E11" s="101">
        <v>0</v>
      </c>
      <c r="F11" s="102">
        <f>SUM(G11:J11)</f>
        <v>105000</v>
      </c>
      <c r="G11" s="87">
        <v>52500</v>
      </c>
      <c r="H11" s="88">
        <v>41000</v>
      </c>
      <c r="I11" s="88">
        <v>7035</v>
      </c>
      <c r="J11" s="88">
        <v>4465</v>
      </c>
      <c r="K11" s="102">
        <f>SUM(L11:O11)</f>
        <v>0</v>
      </c>
      <c r="L11" s="87"/>
      <c r="M11" s="88"/>
      <c r="N11" s="88"/>
      <c r="O11" s="88"/>
      <c r="P11" s="102">
        <f>SUM(R11:U11)</f>
        <v>0</v>
      </c>
      <c r="Q11" s="139">
        <f>SUM(E11,F11,K11,P11)</f>
        <v>105000</v>
      </c>
      <c r="R11" s="87"/>
      <c r="S11" s="88"/>
      <c r="T11" s="88"/>
      <c r="U11" s="88"/>
      <c r="V11" s="82"/>
    </row>
    <row r="12" spans="1:22" ht="27" customHeight="1">
      <c r="A12" s="24"/>
      <c r="B12" s="25"/>
      <c r="C12" s="100"/>
      <c r="D12" s="101">
        <f>C12-Q12</f>
        <v>0</v>
      </c>
      <c r="E12" s="101">
        <v>0</v>
      </c>
      <c r="F12" s="102">
        <f>SUM(G12:J12)</f>
        <v>0</v>
      </c>
      <c r="G12" s="87"/>
      <c r="H12" s="88"/>
      <c r="I12" s="88"/>
      <c r="J12" s="88"/>
      <c r="K12" s="102">
        <f>SUM(L12:O12)</f>
        <v>0</v>
      </c>
      <c r="L12" s="87"/>
      <c r="M12" s="88"/>
      <c r="N12" s="88"/>
      <c r="O12" s="88"/>
      <c r="P12" s="102">
        <f>SUM(R12:U12)</f>
        <v>0</v>
      </c>
      <c r="Q12" s="139">
        <f>SUM(E12,F12,K12,P12)</f>
        <v>0</v>
      </c>
      <c r="R12" s="87"/>
      <c r="S12" s="88"/>
      <c r="T12" s="88"/>
      <c r="U12" s="88"/>
      <c r="V12" s="82"/>
    </row>
    <row r="13" spans="1:22" ht="27" customHeight="1">
      <c r="A13" s="9" t="s">
        <v>15</v>
      </c>
      <c r="B13" s="10"/>
      <c r="C13" s="93">
        <f aca="true" t="shared" si="3" ref="C13:U13">C14</f>
        <v>1558940</v>
      </c>
      <c r="D13" s="94">
        <f t="shared" si="3"/>
        <v>1303803</v>
      </c>
      <c r="E13" s="94">
        <f t="shared" si="3"/>
        <v>213884</v>
      </c>
      <c r="F13" s="95">
        <f t="shared" si="3"/>
        <v>41253</v>
      </c>
      <c r="G13" s="96">
        <f t="shared" si="3"/>
        <v>13400</v>
      </c>
      <c r="H13" s="93">
        <f t="shared" si="3"/>
        <v>0</v>
      </c>
      <c r="I13" s="93">
        <f t="shared" si="3"/>
        <v>0</v>
      </c>
      <c r="J13" s="93">
        <f t="shared" si="3"/>
        <v>27853</v>
      </c>
      <c r="K13" s="95">
        <f t="shared" si="3"/>
        <v>0</v>
      </c>
      <c r="L13" s="96">
        <f t="shared" si="3"/>
        <v>0</v>
      </c>
      <c r="M13" s="93">
        <f t="shared" si="3"/>
        <v>0</v>
      </c>
      <c r="N13" s="93">
        <f t="shared" si="3"/>
        <v>0</v>
      </c>
      <c r="O13" s="93">
        <f t="shared" si="3"/>
        <v>0</v>
      </c>
      <c r="P13" s="95">
        <f t="shared" si="3"/>
        <v>0</v>
      </c>
      <c r="Q13" s="137">
        <f t="shared" si="3"/>
        <v>255137</v>
      </c>
      <c r="R13" s="96">
        <f t="shared" si="3"/>
        <v>0</v>
      </c>
      <c r="S13" s="93">
        <f t="shared" si="3"/>
        <v>0</v>
      </c>
      <c r="T13" s="93">
        <f t="shared" si="3"/>
        <v>0</v>
      </c>
      <c r="U13" s="93">
        <f t="shared" si="3"/>
        <v>0</v>
      </c>
      <c r="V13" s="82"/>
    </row>
    <row r="14" spans="1:22" ht="27" customHeight="1">
      <c r="A14" s="52" t="s">
        <v>16</v>
      </c>
      <c r="B14" s="18"/>
      <c r="C14" s="97">
        <f aca="true" t="shared" si="4" ref="C14:U14">SUM(C15:C18)</f>
        <v>1558940</v>
      </c>
      <c r="D14" s="103">
        <f t="shared" si="4"/>
        <v>1303803</v>
      </c>
      <c r="E14" s="103">
        <f t="shared" si="4"/>
        <v>213884</v>
      </c>
      <c r="F14" s="98">
        <f t="shared" si="4"/>
        <v>41253</v>
      </c>
      <c r="G14" s="99">
        <f t="shared" si="4"/>
        <v>13400</v>
      </c>
      <c r="H14" s="97">
        <f t="shared" si="4"/>
        <v>0</v>
      </c>
      <c r="I14" s="97">
        <f t="shared" si="4"/>
        <v>0</v>
      </c>
      <c r="J14" s="97">
        <f t="shared" si="4"/>
        <v>27853</v>
      </c>
      <c r="K14" s="98">
        <f t="shared" si="4"/>
        <v>0</v>
      </c>
      <c r="L14" s="99">
        <f t="shared" si="4"/>
        <v>0</v>
      </c>
      <c r="M14" s="97">
        <f t="shared" si="4"/>
        <v>0</v>
      </c>
      <c r="N14" s="97">
        <f t="shared" si="4"/>
        <v>0</v>
      </c>
      <c r="O14" s="97">
        <f t="shared" si="4"/>
        <v>0</v>
      </c>
      <c r="P14" s="98">
        <f t="shared" si="4"/>
        <v>0</v>
      </c>
      <c r="Q14" s="138">
        <f t="shared" si="4"/>
        <v>255137</v>
      </c>
      <c r="R14" s="99">
        <f t="shared" si="4"/>
        <v>0</v>
      </c>
      <c r="S14" s="97">
        <f t="shared" si="4"/>
        <v>0</v>
      </c>
      <c r="T14" s="97">
        <f t="shared" si="4"/>
        <v>0</v>
      </c>
      <c r="U14" s="97">
        <f t="shared" si="4"/>
        <v>0</v>
      </c>
      <c r="V14" s="82"/>
    </row>
    <row r="15" spans="1:22" ht="27" customHeight="1">
      <c r="A15" s="24"/>
      <c r="B15" s="24" t="s">
        <v>71</v>
      </c>
      <c r="C15" s="100">
        <f>1007718+92360</f>
        <v>1100078</v>
      </c>
      <c r="D15" s="101">
        <f>C15-Q15</f>
        <v>908811</v>
      </c>
      <c r="E15" s="101">
        <v>191267</v>
      </c>
      <c r="F15" s="102">
        <f>SUM(G15:J15)</f>
        <v>0</v>
      </c>
      <c r="G15" s="87"/>
      <c r="H15" s="88"/>
      <c r="I15" s="88"/>
      <c r="J15" s="88"/>
      <c r="K15" s="102">
        <f>SUM(L15:O15)</f>
        <v>0</v>
      </c>
      <c r="L15" s="87"/>
      <c r="M15" s="88"/>
      <c r="N15" s="88"/>
      <c r="O15" s="88"/>
      <c r="P15" s="102">
        <f>SUM(R15:U15)</f>
        <v>0</v>
      </c>
      <c r="Q15" s="139">
        <f>SUM(E15,F15,K15,P15)</f>
        <v>191267</v>
      </c>
      <c r="R15" s="87"/>
      <c r="S15" s="88"/>
      <c r="T15" s="88"/>
      <c r="U15" s="88"/>
      <c r="V15" s="82"/>
    </row>
    <row r="16" spans="1:22" ht="27" customHeight="1">
      <c r="A16" s="72"/>
      <c r="B16" s="72" t="s">
        <v>72</v>
      </c>
      <c r="C16" s="100">
        <v>336662</v>
      </c>
      <c r="D16" s="101">
        <f>C16-Q16</f>
        <v>314045</v>
      </c>
      <c r="E16" s="101">
        <v>22617</v>
      </c>
      <c r="F16" s="102">
        <f>SUM(G16:J16)</f>
        <v>0</v>
      </c>
      <c r="G16" s="87"/>
      <c r="H16" s="88"/>
      <c r="I16" s="88"/>
      <c r="J16" s="88"/>
      <c r="K16" s="102">
        <f>SUM(L16:O16)</f>
        <v>0</v>
      </c>
      <c r="L16" s="87"/>
      <c r="M16" s="88"/>
      <c r="N16" s="88"/>
      <c r="O16" s="88"/>
      <c r="P16" s="102">
        <f>SUM(R16:U16)</f>
        <v>0</v>
      </c>
      <c r="Q16" s="139">
        <f>SUM(E16,F16,K16,P16)</f>
        <v>22617</v>
      </c>
      <c r="R16" s="87"/>
      <c r="S16" s="88"/>
      <c r="T16" s="88"/>
      <c r="U16" s="88"/>
      <c r="V16" s="82"/>
    </row>
    <row r="17" spans="1:22" ht="27" customHeight="1">
      <c r="A17" s="24"/>
      <c r="B17" s="72" t="s">
        <v>112</v>
      </c>
      <c r="C17" s="100">
        <v>122200</v>
      </c>
      <c r="D17" s="101">
        <f>C17-Q17</f>
        <v>80947</v>
      </c>
      <c r="E17" s="101">
        <v>0</v>
      </c>
      <c r="F17" s="102">
        <f>SUM(G17:J17)</f>
        <v>41253</v>
      </c>
      <c r="G17" s="87">
        <v>13400</v>
      </c>
      <c r="H17" s="88"/>
      <c r="I17" s="88"/>
      <c r="J17" s="88">
        <v>27853</v>
      </c>
      <c r="K17" s="102">
        <f>SUM(L17:O17)</f>
        <v>0</v>
      </c>
      <c r="L17" s="87"/>
      <c r="M17" s="88"/>
      <c r="N17" s="88"/>
      <c r="O17" s="88"/>
      <c r="P17" s="102">
        <f>SUM(R17:U17)</f>
        <v>0</v>
      </c>
      <c r="Q17" s="139">
        <f>SUM(E17,F17,K17,P17)</f>
        <v>41253</v>
      </c>
      <c r="R17" s="87"/>
      <c r="S17" s="88"/>
      <c r="T17" s="88"/>
      <c r="U17" s="88"/>
      <c r="V17" s="82"/>
    </row>
    <row r="18" spans="1:22" ht="27" customHeight="1">
      <c r="A18" s="24"/>
      <c r="B18" s="25"/>
      <c r="C18" s="100"/>
      <c r="D18" s="101">
        <f>C18-Q18</f>
        <v>0</v>
      </c>
      <c r="E18" s="101">
        <v>0</v>
      </c>
      <c r="F18" s="102">
        <f>SUM(G18:J18)</f>
        <v>0</v>
      </c>
      <c r="G18" s="87"/>
      <c r="H18" s="88"/>
      <c r="I18" s="88"/>
      <c r="J18" s="88"/>
      <c r="K18" s="102">
        <f>SUM(L18:O18)</f>
        <v>0</v>
      </c>
      <c r="L18" s="87"/>
      <c r="M18" s="88"/>
      <c r="N18" s="88"/>
      <c r="O18" s="88"/>
      <c r="P18" s="102">
        <f>SUM(R18:U18)</f>
        <v>0</v>
      </c>
      <c r="Q18" s="139">
        <f>SUM(E18,F18,K18,P18)</f>
        <v>0</v>
      </c>
      <c r="R18" s="87"/>
      <c r="S18" s="88"/>
      <c r="T18" s="88"/>
      <c r="U18" s="88"/>
      <c r="V18" s="82"/>
    </row>
    <row r="19" spans="1:22" ht="27" customHeight="1">
      <c r="A19" s="9" t="s">
        <v>17</v>
      </c>
      <c r="B19" s="10"/>
      <c r="C19" s="93">
        <f aca="true" t="shared" si="5" ref="C19:U19">C20+C22</f>
        <v>118575</v>
      </c>
      <c r="D19" s="94">
        <f t="shared" si="5"/>
        <v>67255</v>
      </c>
      <c r="E19" s="94">
        <f t="shared" si="5"/>
        <v>10000</v>
      </c>
      <c r="F19" s="95">
        <f t="shared" si="5"/>
        <v>41320</v>
      </c>
      <c r="G19" s="96">
        <f t="shared" si="5"/>
        <v>13600</v>
      </c>
      <c r="H19" s="93">
        <f t="shared" si="5"/>
        <v>0</v>
      </c>
      <c r="I19" s="93">
        <f t="shared" si="5"/>
        <v>0</v>
      </c>
      <c r="J19" s="93">
        <f t="shared" si="5"/>
        <v>27720</v>
      </c>
      <c r="K19" s="95">
        <f t="shared" si="5"/>
        <v>0</v>
      </c>
      <c r="L19" s="96">
        <f t="shared" si="5"/>
        <v>0</v>
      </c>
      <c r="M19" s="93">
        <f t="shared" si="5"/>
        <v>0</v>
      </c>
      <c r="N19" s="93">
        <f t="shared" si="5"/>
        <v>0</v>
      </c>
      <c r="O19" s="93">
        <f t="shared" si="5"/>
        <v>0</v>
      </c>
      <c r="P19" s="95">
        <f t="shared" si="5"/>
        <v>0</v>
      </c>
      <c r="Q19" s="137">
        <f t="shared" si="5"/>
        <v>51320</v>
      </c>
      <c r="R19" s="96">
        <f t="shared" si="5"/>
        <v>0</v>
      </c>
      <c r="S19" s="93">
        <f t="shared" si="5"/>
        <v>0</v>
      </c>
      <c r="T19" s="93">
        <f t="shared" si="5"/>
        <v>0</v>
      </c>
      <c r="U19" s="93">
        <f t="shared" si="5"/>
        <v>0</v>
      </c>
      <c r="V19" s="82"/>
    </row>
    <row r="20" spans="1:22" ht="27" customHeight="1">
      <c r="A20" s="52" t="s">
        <v>18</v>
      </c>
      <c r="B20" s="37"/>
      <c r="C20" s="97">
        <f aca="true" t="shared" si="6" ref="C20:U20">SUM(C21)</f>
        <v>118575</v>
      </c>
      <c r="D20" s="103">
        <f t="shared" si="6"/>
        <v>67255</v>
      </c>
      <c r="E20" s="103">
        <f t="shared" si="6"/>
        <v>10000</v>
      </c>
      <c r="F20" s="98">
        <f t="shared" si="6"/>
        <v>41320</v>
      </c>
      <c r="G20" s="99">
        <f t="shared" si="6"/>
        <v>13600</v>
      </c>
      <c r="H20" s="97">
        <f t="shared" si="6"/>
        <v>0</v>
      </c>
      <c r="I20" s="97">
        <f t="shared" si="6"/>
        <v>0</v>
      </c>
      <c r="J20" s="97">
        <f t="shared" si="6"/>
        <v>27720</v>
      </c>
      <c r="K20" s="98">
        <f t="shared" si="6"/>
        <v>0</v>
      </c>
      <c r="L20" s="99">
        <f t="shared" si="6"/>
        <v>0</v>
      </c>
      <c r="M20" s="97">
        <f t="shared" si="6"/>
        <v>0</v>
      </c>
      <c r="N20" s="97">
        <f t="shared" si="6"/>
        <v>0</v>
      </c>
      <c r="O20" s="97">
        <f t="shared" si="6"/>
        <v>0</v>
      </c>
      <c r="P20" s="98">
        <f t="shared" si="6"/>
        <v>0</v>
      </c>
      <c r="Q20" s="138">
        <f t="shared" si="6"/>
        <v>51320</v>
      </c>
      <c r="R20" s="99">
        <f t="shared" si="6"/>
        <v>0</v>
      </c>
      <c r="S20" s="97">
        <f t="shared" si="6"/>
        <v>0</v>
      </c>
      <c r="T20" s="97">
        <f t="shared" si="6"/>
        <v>0</v>
      </c>
      <c r="U20" s="97">
        <f t="shared" si="6"/>
        <v>0</v>
      </c>
      <c r="V20" s="82"/>
    </row>
    <row r="21" spans="1:22" ht="27" customHeight="1">
      <c r="A21" s="24"/>
      <c r="B21" s="85" t="s">
        <v>68</v>
      </c>
      <c r="C21" s="100">
        <v>118575</v>
      </c>
      <c r="D21" s="101">
        <f>C21-Q21</f>
        <v>67255</v>
      </c>
      <c r="E21" s="101">
        <v>10000</v>
      </c>
      <c r="F21" s="102">
        <f>SUM(G21:J21)</f>
        <v>41320</v>
      </c>
      <c r="G21" s="87">
        <v>13600</v>
      </c>
      <c r="H21" s="88"/>
      <c r="I21" s="88"/>
      <c r="J21" s="88">
        <v>27720</v>
      </c>
      <c r="K21" s="102">
        <f>SUM(L21:O21)</f>
        <v>0</v>
      </c>
      <c r="L21" s="87"/>
      <c r="M21" s="88"/>
      <c r="N21" s="88"/>
      <c r="O21" s="88"/>
      <c r="P21" s="102">
        <f>SUM(R21:U21)</f>
        <v>0</v>
      </c>
      <c r="Q21" s="139">
        <f>SUM(E21,F21,K21,P21)</f>
        <v>51320</v>
      </c>
      <c r="R21" s="87"/>
      <c r="S21" s="88"/>
      <c r="T21" s="88"/>
      <c r="U21" s="88"/>
      <c r="V21" s="82"/>
    </row>
    <row r="22" spans="1:22" ht="27" customHeight="1">
      <c r="A22" s="17" t="s">
        <v>19</v>
      </c>
      <c r="B22" s="18"/>
      <c r="C22" s="97">
        <f aca="true" t="shared" si="7" ref="C22:U22">SUM(C23:C23)</f>
        <v>0</v>
      </c>
      <c r="D22" s="103">
        <f t="shared" si="7"/>
        <v>0</v>
      </c>
      <c r="E22" s="103">
        <f t="shared" si="7"/>
        <v>0</v>
      </c>
      <c r="F22" s="98">
        <f t="shared" si="7"/>
        <v>0</v>
      </c>
      <c r="G22" s="99">
        <f t="shared" si="7"/>
        <v>0</v>
      </c>
      <c r="H22" s="97">
        <f t="shared" si="7"/>
        <v>0</v>
      </c>
      <c r="I22" s="97">
        <f t="shared" si="7"/>
        <v>0</v>
      </c>
      <c r="J22" s="97">
        <f t="shared" si="7"/>
        <v>0</v>
      </c>
      <c r="K22" s="98">
        <f t="shared" si="7"/>
        <v>0</v>
      </c>
      <c r="L22" s="99">
        <f t="shared" si="7"/>
        <v>0</v>
      </c>
      <c r="M22" s="97">
        <f t="shared" si="7"/>
        <v>0</v>
      </c>
      <c r="N22" s="97">
        <f t="shared" si="7"/>
        <v>0</v>
      </c>
      <c r="O22" s="97">
        <f t="shared" si="7"/>
        <v>0</v>
      </c>
      <c r="P22" s="98">
        <f t="shared" si="7"/>
        <v>0</v>
      </c>
      <c r="Q22" s="138">
        <f t="shared" si="7"/>
        <v>0</v>
      </c>
      <c r="R22" s="99">
        <f t="shared" si="7"/>
        <v>0</v>
      </c>
      <c r="S22" s="97">
        <f t="shared" si="7"/>
        <v>0</v>
      </c>
      <c r="T22" s="97">
        <f t="shared" si="7"/>
        <v>0</v>
      </c>
      <c r="U22" s="97">
        <f t="shared" si="7"/>
        <v>0</v>
      </c>
      <c r="V22" s="82"/>
    </row>
    <row r="23" spans="1:22" ht="27" customHeight="1">
      <c r="A23" s="24"/>
      <c r="B23" s="31"/>
      <c r="C23" s="100"/>
      <c r="D23" s="101">
        <f>C23-Q23</f>
        <v>0</v>
      </c>
      <c r="E23" s="101"/>
      <c r="F23" s="102">
        <f>SUM(G23:J23)</f>
        <v>0</v>
      </c>
      <c r="G23" s="87"/>
      <c r="H23" s="88"/>
      <c r="I23" s="88"/>
      <c r="J23" s="88"/>
      <c r="K23" s="102">
        <f>SUM(L23:O23)</f>
        <v>0</v>
      </c>
      <c r="L23" s="87"/>
      <c r="M23" s="88"/>
      <c r="N23" s="88"/>
      <c r="O23" s="88"/>
      <c r="P23" s="102">
        <f>SUM(R23:U23)</f>
        <v>0</v>
      </c>
      <c r="Q23" s="139">
        <f>SUM(E23,F23,K23,P23)</f>
        <v>0</v>
      </c>
      <c r="R23" s="87"/>
      <c r="S23" s="88"/>
      <c r="T23" s="88"/>
      <c r="U23" s="88"/>
      <c r="V23" s="82"/>
    </row>
    <row r="24" spans="1:22" ht="27" customHeight="1">
      <c r="A24" s="33" t="s">
        <v>20</v>
      </c>
      <c r="B24" s="6"/>
      <c r="C24" s="89">
        <f aca="true" t="shared" si="8" ref="C24:U24">C25+C70+C113+C102</f>
        <v>42571400</v>
      </c>
      <c r="D24" s="90">
        <f t="shared" si="8"/>
        <v>26658625</v>
      </c>
      <c r="E24" s="90">
        <f t="shared" si="8"/>
        <v>7589434</v>
      </c>
      <c r="F24" s="91">
        <f t="shared" si="8"/>
        <v>8323341</v>
      </c>
      <c r="G24" s="92">
        <f t="shared" si="8"/>
        <v>5726610</v>
      </c>
      <c r="H24" s="89">
        <f t="shared" si="8"/>
        <v>526000</v>
      </c>
      <c r="I24" s="89">
        <f t="shared" si="8"/>
        <v>113509</v>
      </c>
      <c r="J24" s="89">
        <f t="shared" si="8"/>
        <v>1957222</v>
      </c>
      <c r="K24" s="91">
        <f t="shared" si="8"/>
        <v>0</v>
      </c>
      <c r="L24" s="92">
        <f t="shared" si="8"/>
        <v>0</v>
      </c>
      <c r="M24" s="89">
        <f t="shared" si="8"/>
        <v>0</v>
      </c>
      <c r="N24" s="89">
        <f t="shared" si="8"/>
        <v>0</v>
      </c>
      <c r="O24" s="89">
        <f t="shared" si="8"/>
        <v>0</v>
      </c>
      <c r="P24" s="91">
        <f t="shared" si="8"/>
        <v>0</v>
      </c>
      <c r="Q24" s="136">
        <f t="shared" si="8"/>
        <v>15912775</v>
      </c>
      <c r="R24" s="92">
        <f t="shared" si="8"/>
        <v>0</v>
      </c>
      <c r="S24" s="89">
        <f t="shared" si="8"/>
        <v>0</v>
      </c>
      <c r="T24" s="89">
        <f t="shared" si="8"/>
        <v>0</v>
      </c>
      <c r="U24" s="89">
        <f t="shared" si="8"/>
        <v>0</v>
      </c>
      <c r="V24" s="82"/>
    </row>
    <row r="25" spans="1:22" ht="27" customHeight="1">
      <c r="A25" s="34" t="s">
        <v>21</v>
      </c>
      <c r="B25" s="10"/>
      <c r="C25" s="93">
        <f aca="true" t="shared" si="9" ref="C25:U25">C32+C54+C26</f>
        <v>27317710</v>
      </c>
      <c r="D25" s="94">
        <f t="shared" si="9"/>
        <v>17043450</v>
      </c>
      <c r="E25" s="94">
        <f t="shared" si="9"/>
        <v>4236878</v>
      </c>
      <c r="F25" s="95">
        <f t="shared" si="9"/>
        <v>6037382</v>
      </c>
      <c r="G25" s="96">
        <f t="shared" si="9"/>
        <v>4275372</v>
      </c>
      <c r="H25" s="93">
        <f t="shared" si="9"/>
        <v>490000</v>
      </c>
      <c r="I25" s="93">
        <f t="shared" si="9"/>
        <v>36187</v>
      </c>
      <c r="J25" s="93">
        <f t="shared" si="9"/>
        <v>1235823</v>
      </c>
      <c r="K25" s="95">
        <f t="shared" si="9"/>
        <v>0</v>
      </c>
      <c r="L25" s="96">
        <f t="shared" si="9"/>
        <v>0</v>
      </c>
      <c r="M25" s="93">
        <f t="shared" si="9"/>
        <v>0</v>
      </c>
      <c r="N25" s="93">
        <f t="shared" si="9"/>
        <v>0</v>
      </c>
      <c r="O25" s="93">
        <f t="shared" si="9"/>
        <v>0</v>
      </c>
      <c r="P25" s="95">
        <f t="shared" si="9"/>
        <v>0</v>
      </c>
      <c r="Q25" s="137">
        <f t="shared" si="9"/>
        <v>10274260</v>
      </c>
      <c r="R25" s="96">
        <f t="shared" si="9"/>
        <v>0</v>
      </c>
      <c r="S25" s="93">
        <f t="shared" si="9"/>
        <v>0</v>
      </c>
      <c r="T25" s="93">
        <f t="shared" si="9"/>
        <v>0</v>
      </c>
      <c r="U25" s="93">
        <f t="shared" si="9"/>
        <v>0</v>
      </c>
      <c r="V25" s="82"/>
    </row>
    <row r="26" spans="1:22" ht="27" customHeight="1">
      <c r="A26" s="23" t="s">
        <v>40</v>
      </c>
      <c r="B26" s="18"/>
      <c r="C26" s="97">
        <f aca="true" t="shared" si="10" ref="C26:U26">SUM(C27:C31)</f>
        <v>366241</v>
      </c>
      <c r="D26" s="97">
        <f t="shared" si="10"/>
        <v>100100</v>
      </c>
      <c r="E26" s="103">
        <f t="shared" si="10"/>
        <v>0</v>
      </c>
      <c r="F26" s="98">
        <f t="shared" si="10"/>
        <v>266141</v>
      </c>
      <c r="G26" s="99">
        <f t="shared" si="10"/>
        <v>265500</v>
      </c>
      <c r="H26" s="97">
        <f t="shared" si="10"/>
        <v>0</v>
      </c>
      <c r="I26" s="97">
        <f t="shared" si="10"/>
        <v>0</v>
      </c>
      <c r="J26" s="97">
        <f t="shared" si="10"/>
        <v>641</v>
      </c>
      <c r="K26" s="98">
        <f t="shared" si="10"/>
        <v>0</v>
      </c>
      <c r="L26" s="99">
        <f t="shared" si="10"/>
        <v>0</v>
      </c>
      <c r="M26" s="97">
        <f t="shared" si="10"/>
        <v>0</v>
      </c>
      <c r="N26" s="97">
        <f t="shared" si="10"/>
        <v>0</v>
      </c>
      <c r="O26" s="97">
        <f t="shared" si="10"/>
        <v>0</v>
      </c>
      <c r="P26" s="98">
        <f t="shared" si="10"/>
        <v>0</v>
      </c>
      <c r="Q26" s="138">
        <f t="shared" si="10"/>
        <v>266141</v>
      </c>
      <c r="R26" s="99">
        <f t="shared" si="10"/>
        <v>0</v>
      </c>
      <c r="S26" s="97">
        <f t="shared" si="10"/>
        <v>0</v>
      </c>
      <c r="T26" s="97">
        <f t="shared" si="10"/>
        <v>0</v>
      </c>
      <c r="U26" s="97">
        <f t="shared" si="10"/>
        <v>0</v>
      </c>
      <c r="V26" s="82"/>
    </row>
    <row r="27" spans="1:22" ht="27" customHeight="1">
      <c r="A27" s="35"/>
      <c r="B27" s="25" t="s">
        <v>99</v>
      </c>
      <c r="C27" s="100">
        <v>68541</v>
      </c>
      <c r="D27" s="101">
        <f>C27-Q27</f>
        <v>42100</v>
      </c>
      <c r="E27" s="101">
        <v>0</v>
      </c>
      <c r="F27" s="102">
        <f>SUM(G27:J27)</f>
        <v>26441</v>
      </c>
      <c r="G27" s="87">
        <v>25800</v>
      </c>
      <c r="H27" s="88"/>
      <c r="I27" s="88"/>
      <c r="J27" s="88">
        <v>641</v>
      </c>
      <c r="K27" s="102">
        <f>SUM(L27:O27)</f>
        <v>0</v>
      </c>
      <c r="L27" s="87"/>
      <c r="M27" s="88"/>
      <c r="N27" s="88"/>
      <c r="O27" s="88"/>
      <c r="P27" s="102">
        <f>SUM(R27:U27)</f>
        <v>0</v>
      </c>
      <c r="Q27" s="139">
        <f>SUM(E27,F27,K27,P27)</f>
        <v>26441</v>
      </c>
      <c r="R27" s="87"/>
      <c r="S27" s="88"/>
      <c r="T27" s="88"/>
      <c r="U27" s="88"/>
      <c r="V27" s="82"/>
    </row>
    <row r="28" spans="1:22" ht="27" customHeight="1">
      <c r="A28" s="35"/>
      <c r="B28" s="25" t="s">
        <v>100</v>
      </c>
      <c r="C28" s="100">
        <v>42000</v>
      </c>
      <c r="D28" s="101">
        <f>C28-Q28</f>
        <v>0</v>
      </c>
      <c r="E28" s="101">
        <v>0</v>
      </c>
      <c r="F28" s="102">
        <f>SUM(G28:J28)</f>
        <v>42000</v>
      </c>
      <c r="G28" s="87">
        <v>42000</v>
      </c>
      <c r="H28" s="88"/>
      <c r="I28" s="88"/>
      <c r="J28" s="88"/>
      <c r="K28" s="102">
        <f>SUM(L28:O28)</f>
        <v>0</v>
      </c>
      <c r="L28" s="87"/>
      <c r="M28" s="88"/>
      <c r="N28" s="88"/>
      <c r="O28" s="88"/>
      <c r="P28" s="102">
        <f>SUM(R28:U28)</f>
        <v>0</v>
      </c>
      <c r="Q28" s="139">
        <f>SUM(E28,F28,K28,P28)</f>
        <v>42000</v>
      </c>
      <c r="R28" s="87"/>
      <c r="S28" s="88"/>
      <c r="T28" s="88"/>
      <c r="U28" s="88"/>
      <c r="V28" s="82"/>
    </row>
    <row r="29" spans="1:22" ht="27" customHeight="1">
      <c r="A29" s="35"/>
      <c r="B29" s="25" t="s">
        <v>101</v>
      </c>
      <c r="C29" s="100">
        <v>215000</v>
      </c>
      <c r="D29" s="101">
        <f>C29-Q29</f>
        <v>58000</v>
      </c>
      <c r="E29" s="101">
        <v>0</v>
      </c>
      <c r="F29" s="102">
        <f>SUM(G29:J29)</f>
        <v>157000</v>
      </c>
      <c r="G29" s="87">
        <v>157000</v>
      </c>
      <c r="H29" s="88"/>
      <c r="I29" s="88"/>
      <c r="J29" s="88"/>
      <c r="K29" s="102">
        <f>SUM(L29:O29)</f>
        <v>0</v>
      </c>
      <c r="L29" s="87"/>
      <c r="M29" s="88"/>
      <c r="N29" s="88"/>
      <c r="O29" s="88"/>
      <c r="P29" s="102">
        <f>SUM(R29:U29)</f>
        <v>0</v>
      </c>
      <c r="Q29" s="139">
        <f>SUM(E29,F29,K29,P29)</f>
        <v>157000</v>
      </c>
      <c r="R29" s="87"/>
      <c r="S29" s="88"/>
      <c r="T29" s="88"/>
      <c r="U29" s="88"/>
      <c r="V29" s="82"/>
    </row>
    <row r="30" spans="1:22" ht="27" customHeight="1">
      <c r="A30" s="35"/>
      <c r="B30" s="25" t="s">
        <v>102</v>
      </c>
      <c r="C30" s="100">
        <v>7500</v>
      </c>
      <c r="D30" s="101">
        <f>C30-Q30</f>
        <v>0</v>
      </c>
      <c r="E30" s="101">
        <v>0</v>
      </c>
      <c r="F30" s="102">
        <f>SUM(G30:J30)</f>
        <v>7500</v>
      </c>
      <c r="G30" s="87">
        <v>7500</v>
      </c>
      <c r="H30" s="88"/>
      <c r="I30" s="88"/>
      <c r="J30" s="88"/>
      <c r="K30" s="102">
        <f>SUM(L30:O30)</f>
        <v>0</v>
      </c>
      <c r="L30" s="87"/>
      <c r="M30" s="88"/>
      <c r="N30" s="88"/>
      <c r="O30" s="88"/>
      <c r="P30" s="102">
        <f>SUM(R30:U30)</f>
        <v>0</v>
      </c>
      <c r="Q30" s="139">
        <f>SUM(E30,F30,K30,P30)</f>
        <v>7500</v>
      </c>
      <c r="R30" s="87"/>
      <c r="S30" s="88"/>
      <c r="T30" s="88"/>
      <c r="U30" s="88"/>
      <c r="V30" s="82"/>
    </row>
    <row r="31" spans="1:22" ht="27" customHeight="1">
      <c r="A31" s="35"/>
      <c r="B31" s="25" t="s">
        <v>128</v>
      </c>
      <c r="C31" s="100">
        <v>33200</v>
      </c>
      <c r="D31" s="101">
        <f>C31-Q31</f>
        <v>0</v>
      </c>
      <c r="E31" s="101">
        <v>0</v>
      </c>
      <c r="F31" s="102">
        <f>SUM(G31:J31)</f>
        <v>33200</v>
      </c>
      <c r="G31" s="87">
        <v>33200</v>
      </c>
      <c r="H31" s="88"/>
      <c r="I31" s="88"/>
      <c r="J31" s="88"/>
      <c r="K31" s="102">
        <f>SUM(L31:O31)</f>
        <v>0</v>
      </c>
      <c r="L31" s="87"/>
      <c r="M31" s="88"/>
      <c r="N31" s="88"/>
      <c r="O31" s="88"/>
      <c r="P31" s="102">
        <f>SUM(R31:U31)</f>
        <v>0</v>
      </c>
      <c r="Q31" s="139">
        <f>SUM(E31,F31,K31,P31)</f>
        <v>33200</v>
      </c>
      <c r="R31" s="87"/>
      <c r="S31" s="88"/>
      <c r="T31" s="88"/>
      <c r="U31" s="88"/>
      <c r="V31" s="82"/>
    </row>
    <row r="32" spans="1:22" ht="27" customHeight="1">
      <c r="A32" s="23" t="s">
        <v>41</v>
      </c>
      <c r="B32" s="18"/>
      <c r="C32" s="97">
        <f aca="true" t="shared" si="11" ref="C32:U32">SUM(C33:C53)</f>
        <v>10532288</v>
      </c>
      <c r="D32" s="103">
        <f t="shared" si="11"/>
        <v>6408109</v>
      </c>
      <c r="E32" s="103">
        <f t="shared" si="11"/>
        <v>1431978</v>
      </c>
      <c r="F32" s="98">
        <f t="shared" si="11"/>
        <v>2692201</v>
      </c>
      <c r="G32" s="99">
        <f t="shared" si="11"/>
        <v>1564781</v>
      </c>
      <c r="H32" s="97">
        <f t="shared" si="11"/>
        <v>60000</v>
      </c>
      <c r="I32" s="97">
        <f t="shared" si="11"/>
        <v>0</v>
      </c>
      <c r="J32" s="97">
        <f t="shared" si="11"/>
        <v>1067420</v>
      </c>
      <c r="K32" s="98">
        <f t="shared" si="11"/>
        <v>0</v>
      </c>
      <c r="L32" s="99">
        <f t="shared" si="11"/>
        <v>0</v>
      </c>
      <c r="M32" s="97">
        <f t="shared" si="11"/>
        <v>0</v>
      </c>
      <c r="N32" s="97">
        <f t="shared" si="11"/>
        <v>0</v>
      </c>
      <c r="O32" s="97">
        <f t="shared" si="11"/>
        <v>0</v>
      </c>
      <c r="P32" s="98">
        <f t="shared" si="11"/>
        <v>0</v>
      </c>
      <c r="Q32" s="138">
        <f t="shared" si="11"/>
        <v>4124179</v>
      </c>
      <c r="R32" s="99">
        <f t="shared" si="11"/>
        <v>0</v>
      </c>
      <c r="S32" s="97">
        <f t="shared" si="11"/>
        <v>0</v>
      </c>
      <c r="T32" s="97">
        <f t="shared" si="11"/>
        <v>0</v>
      </c>
      <c r="U32" s="97">
        <f t="shared" si="11"/>
        <v>0</v>
      </c>
      <c r="V32" s="82"/>
    </row>
    <row r="33" spans="1:22" ht="27" customHeight="1">
      <c r="A33" s="35"/>
      <c r="B33" s="25" t="s">
        <v>57</v>
      </c>
      <c r="C33" s="100">
        <v>1612000</v>
      </c>
      <c r="D33" s="101">
        <f aca="true" t="shared" si="12" ref="D33:D53">C33-Q33</f>
        <v>1374100</v>
      </c>
      <c r="E33" s="101">
        <v>237900</v>
      </c>
      <c r="F33" s="102">
        <f aca="true" t="shared" si="13" ref="F33:F53">SUM(G33:J33)</f>
        <v>0</v>
      </c>
      <c r="G33" s="87"/>
      <c r="H33" s="88"/>
      <c r="I33" s="88"/>
      <c r="J33" s="88"/>
      <c r="K33" s="102">
        <f aca="true" t="shared" si="14" ref="K33:K53">SUM(L33:O33)</f>
        <v>0</v>
      </c>
      <c r="L33" s="87"/>
      <c r="M33" s="88"/>
      <c r="N33" s="88"/>
      <c r="O33" s="88"/>
      <c r="P33" s="102">
        <f aca="true" t="shared" si="15" ref="P33:P53">SUM(R33:U33)</f>
        <v>0</v>
      </c>
      <c r="Q33" s="139">
        <f aca="true" t="shared" si="16" ref="Q33:Q53">SUM(E33,F33,K33,P33)</f>
        <v>237900</v>
      </c>
      <c r="R33" s="87"/>
      <c r="S33" s="88"/>
      <c r="T33" s="88"/>
      <c r="U33" s="88"/>
      <c r="V33" s="82"/>
    </row>
    <row r="34" spans="1:22" ht="27" customHeight="1">
      <c r="A34" s="35"/>
      <c r="B34" s="25" t="s">
        <v>61</v>
      </c>
      <c r="C34" s="100">
        <v>359621</v>
      </c>
      <c r="D34" s="101">
        <f t="shared" si="12"/>
        <v>289621</v>
      </c>
      <c r="E34" s="101">
        <v>70000</v>
      </c>
      <c r="F34" s="102">
        <f t="shared" si="13"/>
        <v>0</v>
      </c>
      <c r="G34" s="87"/>
      <c r="H34" s="88"/>
      <c r="I34" s="88"/>
      <c r="J34" s="88"/>
      <c r="K34" s="102">
        <f t="shared" si="14"/>
        <v>0</v>
      </c>
      <c r="L34" s="87"/>
      <c r="M34" s="88"/>
      <c r="N34" s="88"/>
      <c r="O34" s="88"/>
      <c r="P34" s="102">
        <f t="shared" si="15"/>
        <v>0</v>
      </c>
      <c r="Q34" s="139">
        <f t="shared" si="16"/>
        <v>70000</v>
      </c>
      <c r="R34" s="87"/>
      <c r="S34" s="88"/>
      <c r="T34" s="88"/>
      <c r="U34" s="88"/>
      <c r="V34" s="82"/>
    </row>
    <row r="35" spans="1:22" ht="27" customHeight="1">
      <c r="A35" s="35"/>
      <c r="B35" s="25" t="s">
        <v>64</v>
      </c>
      <c r="C35" s="100">
        <v>20000</v>
      </c>
      <c r="D35" s="101">
        <f t="shared" si="12"/>
        <v>13900</v>
      </c>
      <c r="E35" s="101">
        <v>6100</v>
      </c>
      <c r="F35" s="102">
        <f t="shared" si="13"/>
        <v>0</v>
      </c>
      <c r="G35" s="87"/>
      <c r="H35" s="88"/>
      <c r="I35" s="88"/>
      <c r="J35" s="88"/>
      <c r="K35" s="102">
        <f t="shared" si="14"/>
        <v>0</v>
      </c>
      <c r="L35" s="87"/>
      <c r="M35" s="88"/>
      <c r="N35" s="88"/>
      <c r="O35" s="88"/>
      <c r="P35" s="102">
        <f t="shared" si="15"/>
        <v>0</v>
      </c>
      <c r="Q35" s="139">
        <f t="shared" si="16"/>
        <v>6100</v>
      </c>
      <c r="R35" s="87"/>
      <c r="S35" s="88"/>
      <c r="T35" s="88"/>
      <c r="U35" s="88"/>
      <c r="V35" s="82"/>
    </row>
    <row r="36" spans="1:22" ht="27" customHeight="1">
      <c r="A36" s="35"/>
      <c r="B36" s="25" t="s">
        <v>60</v>
      </c>
      <c r="C36" s="100">
        <v>470000</v>
      </c>
      <c r="D36" s="101">
        <f t="shared" si="12"/>
        <v>299000</v>
      </c>
      <c r="E36" s="101">
        <v>18000</v>
      </c>
      <c r="F36" s="102">
        <f t="shared" si="13"/>
        <v>153000</v>
      </c>
      <c r="G36" s="87">
        <v>92500</v>
      </c>
      <c r="H36" s="88">
        <v>60000</v>
      </c>
      <c r="I36" s="88"/>
      <c r="J36" s="88">
        <v>500</v>
      </c>
      <c r="K36" s="102">
        <f t="shared" si="14"/>
        <v>0</v>
      </c>
      <c r="L36" s="87"/>
      <c r="M36" s="88"/>
      <c r="N36" s="88"/>
      <c r="O36" s="88"/>
      <c r="P36" s="102">
        <f t="shared" si="15"/>
        <v>0</v>
      </c>
      <c r="Q36" s="139">
        <f t="shared" si="16"/>
        <v>171000</v>
      </c>
      <c r="R36" s="87"/>
      <c r="S36" s="88"/>
      <c r="T36" s="88"/>
      <c r="U36" s="88"/>
      <c r="V36" s="82"/>
    </row>
    <row r="37" spans="1:22" ht="27" customHeight="1">
      <c r="A37" s="35"/>
      <c r="B37" s="25" t="s">
        <v>89</v>
      </c>
      <c r="C37" s="100">
        <v>2140000</v>
      </c>
      <c r="D37" s="101">
        <f t="shared" si="12"/>
        <v>1665500</v>
      </c>
      <c r="E37" s="101">
        <v>329500</v>
      </c>
      <c r="F37" s="102">
        <f t="shared" si="13"/>
        <v>145000</v>
      </c>
      <c r="G37" s="87">
        <v>145000</v>
      </c>
      <c r="H37" s="88"/>
      <c r="I37" s="88"/>
      <c r="J37" s="88"/>
      <c r="K37" s="102">
        <f t="shared" si="14"/>
        <v>0</v>
      </c>
      <c r="L37" s="87"/>
      <c r="M37" s="88"/>
      <c r="N37" s="88"/>
      <c r="O37" s="88"/>
      <c r="P37" s="102">
        <f t="shared" si="15"/>
        <v>0</v>
      </c>
      <c r="Q37" s="139">
        <f t="shared" si="16"/>
        <v>474500</v>
      </c>
      <c r="R37" s="87"/>
      <c r="S37" s="88"/>
      <c r="T37" s="88"/>
      <c r="U37" s="88"/>
      <c r="V37" s="82"/>
    </row>
    <row r="38" spans="1:22" ht="27" customHeight="1">
      <c r="A38" s="35"/>
      <c r="B38" s="25" t="s">
        <v>48</v>
      </c>
      <c r="C38" s="100">
        <v>303000</v>
      </c>
      <c r="D38" s="101">
        <f t="shared" si="12"/>
        <v>183000</v>
      </c>
      <c r="E38" s="101">
        <v>70000</v>
      </c>
      <c r="F38" s="102">
        <f t="shared" si="13"/>
        <v>50000</v>
      </c>
      <c r="G38" s="87">
        <v>36600</v>
      </c>
      <c r="H38" s="88"/>
      <c r="I38" s="88"/>
      <c r="J38" s="88">
        <v>13400</v>
      </c>
      <c r="K38" s="102">
        <f t="shared" si="14"/>
        <v>0</v>
      </c>
      <c r="L38" s="87"/>
      <c r="M38" s="88"/>
      <c r="N38" s="88"/>
      <c r="O38" s="88"/>
      <c r="P38" s="102">
        <f t="shared" si="15"/>
        <v>0</v>
      </c>
      <c r="Q38" s="139">
        <f t="shared" si="16"/>
        <v>120000</v>
      </c>
      <c r="R38" s="87"/>
      <c r="S38" s="88"/>
      <c r="T38" s="88"/>
      <c r="U38" s="88"/>
      <c r="V38" s="82"/>
    </row>
    <row r="39" spans="1:22" ht="27" customHeight="1">
      <c r="A39" s="35"/>
      <c r="B39" s="25" t="s">
        <v>49</v>
      </c>
      <c r="C39" s="100">
        <v>394176</v>
      </c>
      <c r="D39" s="101">
        <f t="shared" si="12"/>
        <v>104698</v>
      </c>
      <c r="E39" s="101">
        <v>289478</v>
      </c>
      <c r="F39" s="102">
        <f t="shared" si="13"/>
        <v>0</v>
      </c>
      <c r="G39" s="87"/>
      <c r="H39" s="88"/>
      <c r="I39" s="88"/>
      <c r="J39" s="88"/>
      <c r="K39" s="102">
        <f t="shared" si="14"/>
        <v>0</v>
      </c>
      <c r="L39" s="87"/>
      <c r="M39" s="88"/>
      <c r="N39" s="88"/>
      <c r="O39" s="88"/>
      <c r="P39" s="102">
        <f t="shared" si="15"/>
        <v>0</v>
      </c>
      <c r="Q39" s="139">
        <f t="shared" si="16"/>
        <v>289478</v>
      </c>
      <c r="R39" s="87"/>
      <c r="S39" s="88"/>
      <c r="T39" s="88"/>
      <c r="U39" s="88"/>
      <c r="V39" s="82"/>
    </row>
    <row r="40" spans="1:22" ht="27" customHeight="1">
      <c r="A40" s="35"/>
      <c r="B40" s="25" t="s">
        <v>62</v>
      </c>
      <c r="C40" s="100">
        <v>507000</v>
      </c>
      <c r="D40" s="101">
        <f t="shared" si="12"/>
        <v>229800</v>
      </c>
      <c r="E40" s="101">
        <v>37000</v>
      </c>
      <c r="F40" s="102">
        <f t="shared" si="13"/>
        <v>240200</v>
      </c>
      <c r="G40" s="87">
        <v>240200</v>
      </c>
      <c r="H40" s="88"/>
      <c r="I40" s="88"/>
      <c r="J40" s="88"/>
      <c r="K40" s="102">
        <f t="shared" si="14"/>
        <v>0</v>
      </c>
      <c r="L40" s="87"/>
      <c r="M40" s="88"/>
      <c r="N40" s="88"/>
      <c r="O40" s="88"/>
      <c r="P40" s="102">
        <f t="shared" si="15"/>
        <v>0</v>
      </c>
      <c r="Q40" s="139">
        <f t="shared" si="16"/>
        <v>277200</v>
      </c>
      <c r="R40" s="87"/>
      <c r="S40" s="88"/>
      <c r="T40" s="88"/>
      <c r="U40" s="88"/>
      <c r="V40" s="82"/>
    </row>
    <row r="41" spans="1:22" ht="27" customHeight="1">
      <c r="A41" s="35"/>
      <c r="B41" s="83" t="s">
        <v>55</v>
      </c>
      <c r="C41" s="100">
        <v>374000</v>
      </c>
      <c r="D41" s="101">
        <f t="shared" si="12"/>
        <v>0</v>
      </c>
      <c r="E41" s="101">
        <v>374000</v>
      </c>
      <c r="F41" s="102">
        <f t="shared" si="13"/>
        <v>0</v>
      </c>
      <c r="G41" s="87"/>
      <c r="H41" s="88"/>
      <c r="I41" s="88"/>
      <c r="J41" s="88"/>
      <c r="K41" s="102">
        <f t="shared" si="14"/>
        <v>0</v>
      </c>
      <c r="L41" s="87">
        <v>0</v>
      </c>
      <c r="M41" s="88">
        <v>0</v>
      </c>
      <c r="N41" s="88">
        <v>0</v>
      </c>
      <c r="O41" s="88">
        <v>0</v>
      </c>
      <c r="P41" s="102">
        <f t="shared" si="15"/>
        <v>0</v>
      </c>
      <c r="Q41" s="139">
        <f t="shared" si="16"/>
        <v>374000</v>
      </c>
      <c r="R41" s="87">
        <v>0</v>
      </c>
      <c r="S41" s="88">
        <v>0</v>
      </c>
      <c r="T41" s="88">
        <v>0</v>
      </c>
      <c r="U41" s="88">
        <v>0</v>
      </c>
      <c r="V41" s="82"/>
    </row>
    <row r="42" spans="1:22" ht="27" customHeight="1">
      <c r="A42" s="35"/>
      <c r="B42" s="25" t="s">
        <v>103</v>
      </c>
      <c r="C42" s="100">
        <v>192645</v>
      </c>
      <c r="D42" s="101">
        <f t="shared" si="12"/>
        <v>66245</v>
      </c>
      <c r="E42" s="101">
        <v>0</v>
      </c>
      <c r="F42" s="102">
        <f t="shared" si="13"/>
        <v>126400</v>
      </c>
      <c r="G42" s="87">
        <v>126400</v>
      </c>
      <c r="H42" s="88"/>
      <c r="I42" s="88"/>
      <c r="J42" s="88"/>
      <c r="K42" s="102">
        <f t="shared" si="14"/>
        <v>0</v>
      </c>
      <c r="L42" s="87"/>
      <c r="M42" s="88"/>
      <c r="N42" s="88"/>
      <c r="O42" s="88"/>
      <c r="P42" s="102">
        <f t="shared" si="15"/>
        <v>0</v>
      </c>
      <c r="Q42" s="139">
        <f t="shared" si="16"/>
        <v>126400</v>
      </c>
      <c r="R42" s="87"/>
      <c r="S42" s="88"/>
      <c r="T42" s="88"/>
      <c r="U42" s="88"/>
      <c r="V42" s="82"/>
    </row>
    <row r="43" spans="1:22" ht="27" customHeight="1">
      <c r="A43" s="35"/>
      <c r="B43" s="25" t="s">
        <v>129</v>
      </c>
      <c r="C43" s="100">
        <v>100000</v>
      </c>
      <c r="D43" s="101">
        <f t="shared" si="12"/>
        <v>0</v>
      </c>
      <c r="E43" s="101">
        <v>0</v>
      </c>
      <c r="F43" s="102">
        <f t="shared" si="13"/>
        <v>100000</v>
      </c>
      <c r="G43" s="87">
        <v>100000</v>
      </c>
      <c r="H43" s="88"/>
      <c r="I43" s="88"/>
      <c r="J43" s="88"/>
      <c r="K43" s="102">
        <f t="shared" si="14"/>
        <v>0</v>
      </c>
      <c r="L43" s="87"/>
      <c r="M43" s="88"/>
      <c r="N43" s="88"/>
      <c r="O43" s="88"/>
      <c r="P43" s="102">
        <f t="shared" si="15"/>
        <v>0</v>
      </c>
      <c r="Q43" s="139">
        <f t="shared" si="16"/>
        <v>100000</v>
      </c>
      <c r="R43" s="87"/>
      <c r="S43" s="88"/>
      <c r="T43" s="88"/>
      <c r="U43" s="88"/>
      <c r="V43" s="82"/>
    </row>
    <row r="44" spans="1:22" ht="27" customHeight="1">
      <c r="A44" s="35"/>
      <c r="B44" s="25" t="s">
        <v>104</v>
      </c>
      <c r="C44" s="100">
        <v>2630346</v>
      </c>
      <c r="D44" s="101">
        <f t="shared" si="12"/>
        <v>1450145</v>
      </c>
      <c r="E44" s="101">
        <v>0</v>
      </c>
      <c r="F44" s="102">
        <f t="shared" si="13"/>
        <v>1180201</v>
      </c>
      <c r="G44" s="87">
        <v>151181</v>
      </c>
      <c r="H44" s="88"/>
      <c r="I44" s="88"/>
      <c r="J44" s="88">
        <v>1029020</v>
      </c>
      <c r="K44" s="102">
        <f t="shared" si="14"/>
        <v>0</v>
      </c>
      <c r="L44" s="87"/>
      <c r="M44" s="88"/>
      <c r="N44" s="88"/>
      <c r="O44" s="88"/>
      <c r="P44" s="102">
        <f t="shared" si="15"/>
        <v>0</v>
      </c>
      <c r="Q44" s="139">
        <f t="shared" si="16"/>
        <v>1180201</v>
      </c>
      <c r="R44" s="87"/>
      <c r="S44" s="88"/>
      <c r="T44" s="88"/>
      <c r="U44" s="88"/>
      <c r="V44" s="82"/>
    </row>
    <row r="45" spans="1:22" ht="27" customHeight="1">
      <c r="A45" s="35"/>
      <c r="B45" s="25" t="s">
        <v>105</v>
      </c>
      <c r="C45" s="100">
        <v>582600</v>
      </c>
      <c r="D45" s="101">
        <f t="shared" si="12"/>
        <v>245000</v>
      </c>
      <c r="E45" s="101">
        <v>0</v>
      </c>
      <c r="F45" s="102">
        <f t="shared" si="13"/>
        <v>337600</v>
      </c>
      <c r="G45" s="87">
        <v>337600</v>
      </c>
      <c r="H45" s="88"/>
      <c r="I45" s="88"/>
      <c r="J45" s="88"/>
      <c r="K45" s="102">
        <f t="shared" si="14"/>
        <v>0</v>
      </c>
      <c r="L45" s="87"/>
      <c r="M45" s="88"/>
      <c r="N45" s="88"/>
      <c r="O45" s="88"/>
      <c r="P45" s="102">
        <f t="shared" si="15"/>
        <v>0</v>
      </c>
      <c r="Q45" s="139">
        <f t="shared" si="16"/>
        <v>337600</v>
      </c>
      <c r="R45" s="87"/>
      <c r="S45" s="88"/>
      <c r="T45" s="88"/>
      <c r="U45" s="88"/>
      <c r="V45" s="82"/>
    </row>
    <row r="46" spans="1:22" ht="27" customHeight="1">
      <c r="A46" s="35"/>
      <c r="B46" s="25" t="s">
        <v>106</v>
      </c>
      <c r="C46" s="100">
        <v>170000</v>
      </c>
      <c r="D46" s="101">
        <f t="shared" si="12"/>
        <v>50000</v>
      </c>
      <c r="E46" s="101">
        <v>0</v>
      </c>
      <c r="F46" s="102">
        <f t="shared" si="13"/>
        <v>120000</v>
      </c>
      <c r="G46" s="87">
        <v>120000</v>
      </c>
      <c r="H46" s="88"/>
      <c r="I46" s="88"/>
      <c r="J46" s="88"/>
      <c r="K46" s="102">
        <f t="shared" si="14"/>
        <v>0</v>
      </c>
      <c r="L46" s="87"/>
      <c r="M46" s="88"/>
      <c r="N46" s="88"/>
      <c r="O46" s="88"/>
      <c r="P46" s="102">
        <f t="shared" si="15"/>
        <v>0</v>
      </c>
      <c r="Q46" s="139">
        <f t="shared" si="16"/>
        <v>120000</v>
      </c>
      <c r="R46" s="87"/>
      <c r="S46" s="88"/>
      <c r="T46" s="88"/>
      <c r="U46" s="88"/>
      <c r="V46" s="82"/>
    </row>
    <row r="47" spans="1:22" ht="27" customHeight="1">
      <c r="A47" s="35"/>
      <c r="B47" s="25" t="s">
        <v>107</v>
      </c>
      <c r="C47" s="100">
        <v>13000</v>
      </c>
      <c r="D47" s="101">
        <f t="shared" si="12"/>
        <v>0</v>
      </c>
      <c r="E47" s="101">
        <v>0</v>
      </c>
      <c r="F47" s="102">
        <f t="shared" si="13"/>
        <v>13000</v>
      </c>
      <c r="G47" s="87">
        <v>13000</v>
      </c>
      <c r="H47" s="88"/>
      <c r="I47" s="88"/>
      <c r="J47" s="88"/>
      <c r="K47" s="102">
        <f t="shared" si="14"/>
        <v>0</v>
      </c>
      <c r="L47" s="87"/>
      <c r="M47" s="88"/>
      <c r="N47" s="88"/>
      <c r="O47" s="88"/>
      <c r="P47" s="102">
        <f t="shared" si="15"/>
        <v>0</v>
      </c>
      <c r="Q47" s="139">
        <f t="shared" si="16"/>
        <v>13000</v>
      </c>
      <c r="R47" s="87"/>
      <c r="S47" s="88"/>
      <c r="T47" s="88"/>
      <c r="U47" s="88"/>
      <c r="V47" s="82"/>
    </row>
    <row r="48" spans="1:22" ht="27" customHeight="1">
      <c r="A48" s="35"/>
      <c r="B48" s="25" t="s">
        <v>108</v>
      </c>
      <c r="C48" s="100">
        <v>152000</v>
      </c>
      <c r="D48" s="101">
        <f t="shared" si="12"/>
        <v>10800</v>
      </c>
      <c r="E48" s="101">
        <v>0</v>
      </c>
      <c r="F48" s="102">
        <f t="shared" si="13"/>
        <v>141200</v>
      </c>
      <c r="G48" s="87">
        <v>141200</v>
      </c>
      <c r="H48" s="88"/>
      <c r="I48" s="88"/>
      <c r="J48" s="88"/>
      <c r="K48" s="102">
        <f t="shared" si="14"/>
        <v>0</v>
      </c>
      <c r="L48" s="87"/>
      <c r="M48" s="88"/>
      <c r="N48" s="88"/>
      <c r="O48" s="88"/>
      <c r="P48" s="102">
        <f t="shared" si="15"/>
        <v>0</v>
      </c>
      <c r="Q48" s="139">
        <f t="shared" si="16"/>
        <v>141200</v>
      </c>
      <c r="R48" s="87"/>
      <c r="S48" s="88"/>
      <c r="T48" s="88"/>
      <c r="U48" s="88"/>
      <c r="V48" s="82"/>
    </row>
    <row r="49" spans="1:22" ht="27" customHeight="1">
      <c r="A49" s="35"/>
      <c r="B49" s="25" t="s">
        <v>109</v>
      </c>
      <c r="C49" s="100">
        <v>35800</v>
      </c>
      <c r="D49" s="101">
        <f t="shared" si="12"/>
        <v>29300</v>
      </c>
      <c r="E49" s="101">
        <v>0</v>
      </c>
      <c r="F49" s="102">
        <f t="shared" si="13"/>
        <v>6500</v>
      </c>
      <c r="G49" s="87">
        <v>6500</v>
      </c>
      <c r="H49" s="88"/>
      <c r="I49" s="88"/>
      <c r="J49" s="88"/>
      <c r="K49" s="102">
        <f t="shared" si="14"/>
        <v>0</v>
      </c>
      <c r="L49" s="87"/>
      <c r="M49" s="88"/>
      <c r="N49" s="88"/>
      <c r="O49" s="88"/>
      <c r="P49" s="102">
        <f t="shared" si="15"/>
        <v>0</v>
      </c>
      <c r="Q49" s="139">
        <f t="shared" si="16"/>
        <v>6500</v>
      </c>
      <c r="R49" s="87"/>
      <c r="S49" s="88"/>
      <c r="T49" s="88"/>
      <c r="U49" s="88"/>
      <c r="V49" s="82"/>
    </row>
    <row r="50" spans="1:22" ht="27" customHeight="1">
      <c r="A50" s="35"/>
      <c r="B50" s="25" t="s">
        <v>110</v>
      </c>
      <c r="C50" s="100">
        <v>4100</v>
      </c>
      <c r="D50" s="101">
        <f t="shared" si="12"/>
        <v>0</v>
      </c>
      <c r="E50" s="101">
        <v>0</v>
      </c>
      <c r="F50" s="102">
        <f t="shared" si="13"/>
        <v>4100</v>
      </c>
      <c r="G50" s="87">
        <v>4100</v>
      </c>
      <c r="H50" s="88"/>
      <c r="I50" s="88"/>
      <c r="J50" s="88"/>
      <c r="K50" s="102">
        <f t="shared" si="14"/>
        <v>0</v>
      </c>
      <c r="L50" s="87"/>
      <c r="M50" s="88"/>
      <c r="N50" s="88"/>
      <c r="O50" s="88"/>
      <c r="P50" s="102">
        <f t="shared" si="15"/>
        <v>0</v>
      </c>
      <c r="Q50" s="139">
        <f t="shared" si="16"/>
        <v>4100</v>
      </c>
      <c r="R50" s="87"/>
      <c r="S50" s="88"/>
      <c r="T50" s="88"/>
      <c r="U50" s="88"/>
      <c r="V50" s="82"/>
    </row>
    <row r="51" spans="1:22" ht="27" customHeight="1">
      <c r="A51" s="35"/>
      <c r="B51" s="25" t="s">
        <v>115</v>
      </c>
      <c r="C51" s="100">
        <v>472000</v>
      </c>
      <c r="D51" s="101">
        <f t="shared" si="12"/>
        <v>397000</v>
      </c>
      <c r="E51" s="101">
        <v>0</v>
      </c>
      <c r="F51" s="102">
        <f t="shared" si="13"/>
        <v>75000</v>
      </c>
      <c r="G51" s="87">
        <v>50500</v>
      </c>
      <c r="H51" s="88"/>
      <c r="I51" s="88"/>
      <c r="J51" s="88">
        <v>24500</v>
      </c>
      <c r="K51" s="102">
        <f t="shared" si="14"/>
        <v>0</v>
      </c>
      <c r="L51" s="87"/>
      <c r="M51" s="88"/>
      <c r="N51" s="88"/>
      <c r="O51" s="88"/>
      <c r="P51" s="102">
        <f t="shared" si="15"/>
        <v>0</v>
      </c>
      <c r="Q51" s="139">
        <f t="shared" si="16"/>
        <v>75000</v>
      </c>
      <c r="R51" s="87"/>
      <c r="S51" s="88"/>
      <c r="T51" s="88"/>
      <c r="U51" s="88"/>
      <c r="V51" s="82"/>
    </row>
    <row r="52" spans="1:22" ht="27" customHeight="1">
      <c r="A52" s="35"/>
      <c r="B52" s="25"/>
      <c r="C52" s="100"/>
      <c r="D52" s="101">
        <f t="shared" si="12"/>
        <v>0</v>
      </c>
      <c r="E52" s="101">
        <v>0</v>
      </c>
      <c r="F52" s="102">
        <f t="shared" si="13"/>
        <v>0</v>
      </c>
      <c r="G52" s="87"/>
      <c r="H52" s="88"/>
      <c r="I52" s="88"/>
      <c r="J52" s="88"/>
      <c r="K52" s="102">
        <f t="shared" si="14"/>
        <v>0</v>
      </c>
      <c r="L52" s="87"/>
      <c r="M52" s="88"/>
      <c r="N52" s="88"/>
      <c r="O52" s="88"/>
      <c r="P52" s="102">
        <f t="shared" si="15"/>
        <v>0</v>
      </c>
      <c r="Q52" s="139">
        <f t="shared" si="16"/>
        <v>0</v>
      </c>
      <c r="R52" s="87"/>
      <c r="S52" s="88"/>
      <c r="T52" s="88"/>
      <c r="U52" s="88"/>
      <c r="V52" s="82"/>
    </row>
    <row r="53" spans="1:22" ht="27" customHeight="1">
      <c r="A53" s="35"/>
      <c r="B53" s="25"/>
      <c r="C53" s="100"/>
      <c r="D53" s="101">
        <f t="shared" si="12"/>
        <v>0</v>
      </c>
      <c r="E53" s="101">
        <v>0</v>
      </c>
      <c r="F53" s="102">
        <f t="shared" si="13"/>
        <v>0</v>
      </c>
      <c r="G53" s="87"/>
      <c r="H53" s="88"/>
      <c r="I53" s="88"/>
      <c r="J53" s="88"/>
      <c r="K53" s="102">
        <f t="shared" si="14"/>
        <v>0</v>
      </c>
      <c r="L53" s="87"/>
      <c r="M53" s="88"/>
      <c r="N53" s="88"/>
      <c r="O53" s="88"/>
      <c r="P53" s="102">
        <f t="shared" si="15"/>
        <v>0</v>
      </c>
      <c r="Q53" s="139">
        <f t="shared" si="16"/>
        <v>0</v>
      </c>
      <c r="R53" s="87"/>
      <c r="S53" s="88"/>
      <c r="T53" s="88"/>
      <c r="U53" s="88"/>
      <c r="V53" s="82"/>
    </row>
    <row r="54" spans="1:22" ht="27" customHeight="1">
      <c r="A54" s="23" t="s">
        <v>42</v>
      </c>
      <c r="B54" s="18"/>
      <c r="C54" s="97">
        <f aca="true" t="shared" si="17" ref="C54:U54">SUM(C55:C69)</f>
        <v>16419181</v>
      </c>
      <c r="D54" s="103">
        <f t="shared" si="17"/>
        <v>10535241</v>
      </c>
      <c r="E54" s="103">
        <f t="shared" si="17"/>
        <v>2804900</v>
      </c>
      <c r="F54" s="98">
        <f t="shared" si="17"/>
        <v>3079040</v>
      </c>
      <c r="G54" s="99">
        <f t="shared" si="17"/>
        <v>2445091</v>
      </c>
      <c r="H54" s="97">
        <f t="shared" si="17"/>
        <v>430000</v>
      </c>
      <c r="I54" s="97">
        <f t="shared" si="17"/>
        <v>36187</v>
      </c>
      <c r="J54" s="97">
        <f t="shared" si="17"/>
        <v>167762</v>
      </c>
      <c r="K54" s="98">
        <f t="shared" si="17"/>
        <v>0</v>
      </c>
      <c r="L54" s="99">
        <f t="shared" si="17"/>
        <v>0</v>
      </c>
      <c r="M54" s="97">
        <f t="shared" si="17"/>
        <v>0</v>
      </c>
      <c r="N54" s="97">
        <f t="shared" si="17"/>
        <v>0</v>
      </c>
      <c r="O54" s="97">
        <f t="shared" si="17"/>
        <v>0</v>
      </c>
      <c r="P54" s="98">
        <f t="shared" si="17"/>
        <v>0</v>
      </c>
      <c r="Q54" s="138">
        <f t="shared" si="17"/>
        <v>5883940</v>
      </c>
      <c r="R54" s="99">
        <f t="shared" si="17"/>
        <v>0</v>
      </c>
      <c r="S54" s="97">
        <f t="shared" si="17"/>
        <v>0</v>
      </c>
      <c r="T54" s="97">
        <f t="shared" si="17"/>
        <v>0</v>
      </c>
      <c r="U54" s="97">
        <f t="shared" si="17"/>
        <v>0</v>
      </c>
      <c r="V54" s="82"/>
    </row>
    <row r="55" spans="1:22" ht="27" customHeight="1">
      <c r="A55" s="35"/>
      <c r="B55" s="25" t="s">
        <v>65</v>
      </c>
      <c r="C55" s="100">
        <v>530000</v>
      </c>
      <c r="D55" s="101">
        <f aca="true" t="shared" si="18" ref="D55:D69">C55-Q55</f>
        <v>276500</v>
      </c>
      <c r="E55" s="101">
        <v>253500</v>
      </c>
      <c r="F55" s="102">
        <f aca="true" t="shared" si="19" ref="F55:F69">SUM(G55:J55)</f>
        <v>0</v>
      </c>
      <c r="G55" s="87"/>
      <c r="H55" s="88"/>
      <c r="I55" s="88"/>
      <c r="J55" s="88"/>
      <c r="K55" s="102">
        <f aca="true" t="shared" si="20" ref="K55:K69">SUM(L55:O55)</f>
        <v>0</v>
      </c>
      <c r="L55" s="87"/>
      <c r="M55" s="88"/>
      <c r="N55" s="88"/>
      <c r="O55" s="88"/>
      <c r="P55" s="102">
        <f aca="true" t="shared" si="21" ref="P55:P69">SUM(R55:U55)</f>
        <v>0</v>
      </c>
      <c r="Q55" s="139">
        <f aca="true" t="shared" si="22" ref="Q55:Q69">SUM(E55,F55,K55,P55)</f>
        <v>253500</v>
      </c>
      <c r="R55" s="87"/>
      <c r="S55" s="88"/>
      <c r="T55" s="88"/>
      <c r="U55" s="88"/>
      <c r="V55" s="82"/>
    </row>
    <row r="56" spans="1:22" ht="27" customHeight="1">
      <c r="A56" s="35"/>
      <c r="B56" s="25" t="s">
        <v>66</v>
      </c>
      <c r="C56" s="100">
        <v>194000</v>
      </c>
      <c r="D56" s="101">
        <f t="shared" si="18"/>
        <v>156200</v>
      </c>
      <c r="E56" s="101">
        <v>37800</v>
      </c>
      <c r="F56" s="102">
        <f t="shared" si="19"/>
        <v>0</v>
      </c>
      <c r="G56" s="87"/>
      <c r="H56" s="88"/>
      <c r="I56" s="88"/>
      <c r="J56" s="88"/>
      <c r="K56" s="102">
        <f t="shared" si="20"/>
        <v>0</v>
      </c>
      <c r="L56" s="87"/>
      <c r="M56" s="88"/>
      <c r="N56" s="88"/>
      <c r="O56" s="88"/>
      <c r="P56" s="102">
        <f t="shared" si="21"/>
        <v>0</v>
      </c>
      <c r="Q56" s="139">
        <f t="shared" si="22"/>
        <v>37800</v>
      </c>
      <c r="R56" s="87"/>
      <c r="S56" s="88"/>
      <c r="T56" s="88"/>
      <c r="U56" s="88"/>
      <c r="V56" s="82"/>
    </row>
    <row r="57" spans="1:22" ht="27" customHeight="1">
      <c r="A57" s="35"/>
      <c r="B57" s="25" t="s">
        <v>80</v>
      </c>
      <c r="C57" s="100">
        <v>286000</v>
      </c>
      <c r="D57" s="101">
        <f t="shared" si="18"/>
        <v>186000</v>
      </c>
      <c r="E57" s="101">
        <v>100000</v>
      </c>
      <c r="F57" s="102">
        <f t="shared" si="19"/>
        <v>0</v>
      </c>
      <c r="G57" s="87"/>
      <c r="H57" s="88"/>
      <c r="I57" s="88"/>
      <c r="J57" s="88"/>
      <c r="K57" s="102">
        <f t="shared" si="20"/>
        <v>0</v>
      </c>
      <c r="L57" s="87"/>
      <c r="M57" s="88"/>
      <c r="N57" s="88"/>
      <c r="O57" s="88"/>
      <c r="P57" s="102">
        <f t="shared" si="21"/>
        <v>0</v>
      </c>
      <c r="Q57" s="139">
        <f t="shared" si="22"/>
        <v>100000</v>
      </c>
      <c r="R57" s="87"/>
      <c r="S57" s="88"/>
      <c r="T57" s="88"/>
      <c r="U57" s="88"/>
      <c r="V57" s="82"/>
    </row>
    <row r="58" spans="1:22" ht="27" customHeight="1">
      <c r="A58" s="35"/>
      <c r="B58" s="25" t="s">
        <v>50</v>
      </c>
      <c r="C58" s="100">
        <v>3473181</v>
      </c>
      <c r="D58" s="101">
        <f t="shared" si="18"/>
        <v>2794981</v>
      </c>
      <c r="E58" s="101">
        <v>678200</v>
      </c>
      <c r="F58" s="102">
        <f t="shared" si="19"/>
        <v>0</v>
      </c>
      <c r="G58" s="87"/>
      <c r="H58" s="88"/>
      <c r="I58" s="88"/>
      <c r="J58" s="88"/>
      <c r="K58" s="102">
        <f t="shared" si="20"/>
        <v>0</v>
      </c>
      <c r="L58" s="87"/>
      <c r="M58" s="88"/>
      <c r="N58" s="88"/>
      <c r="O58" s="88"/>
      <c r="P58" s="102">
        <f t="shared" si="21"/>
        <v>0</v>
      </c>
      <c r="Q58" s="139">
        <f t="shared" si="22"/>
        <v>678200</v>
      </c>
      <c r="R58" s="87"/>
      <c r="S58" s="88"/>
      <c r="T58" s="88"/>
      <c r="U58" s="88"/>
      <c r="V58" s="82"/>
    </row>
    <row r="59" spans="1:22" ht="27" customHeight="1">
      <c r="A59" s="35"/>
      <c r="B59" s="25" t="s">
        <v>59</v>
      </c>
      <c r="C59" s="100">
        <v>1960000</v>
      </c>
      <c r="D59" s="101">
        <f t="shared" si="18"/>
        <v>1756200</v>
      </c>
      <c r="E59" s="101">
        <v>203800</v>
      </c>
      <c r="F59" s="102">
        <f t="shared" si="19"/>
        <v>0</v>
      </c>
      <c r="G59" s="87"/>
      <c r="H59" s="88"/>
      <c r="I59" s="88"/>
      <c r="J59" s="88"/>
      <c r="K59" s="102">
        <f t="shared" si="20"/>
        <v>0</v>
      </c>
      <c r="L59" s="87"/>
      <c r="M59" s="88"/>
      <c r="N59" s="88"/>
      <c r="O59" s="88"/>
      <c r="P59" s="102">
        <f t="shared" si="21"/>
        <v>0</v>
      </c>
      <c r="Q59" s="139">
        <f t="shared" si="22"/>
        <v>203800</v>
      </c>
      <c r="R59" s="87"/>
      <c r="S59" s="88"/>
      <c r="T59" s="88"/>
      <c r="U59" s="88"/>
      <c r="V59" s="82"/>
    </row>
    <row r="60" spans="1:22" ht="27" customHeight="1">
      <c r="A60" s="35"/>
      <c r="B60" s="25" t="s">
        <v>53</v>
      </c>
      <c r="C60" s="100">
        <v>145000</v>
      </c>
      <c r="D60" s="101">
        <f t="shared" si="18"/>
        <v>7000</v>
      </c>
      <c r="E60" s="101">
        <v>68000</v>
      </c>
      <c r="F60" s="102">
        <f t="shared" si="19"/>
        <v>70000</v>
      </c>
      <c r="G60" s="87">
        <v>31500</v>
      </c>
      <c r="H60" s="88">
        <v>26000</v>
      </c>
      <c r="I60" s="88"/>
      <c r="J60" s="88">
        <v>12500</v>
      </c>
      <c r="K60" s="102">
        <f t="shared" si="20"/>
        <v>0</v>
      </c>
      <c r="L60" s="87"/>
      <c r="M60" s="88"/>
      <c r="N60" s="88"/>
      <c r="O60" s="88"/>
      <c r="P60" s="102">
        <f t="shared" si="21"/>
        <v>0</v>
      </c>
      <c r="Q60" s="139">
        <f t="shared" si="22"/>
        <v>138000</v>
      </c>
      <c r="R60" s="87"/>
      <c r="S60" s="88"/>
      <c r="T60" s="88"/>
      <c r="U60" s="88"/>
      <c r="V60" s="82"/>
    </row>
    <row r="61" spans="1:22" ht="27" customHeight="1">
      <c r="A61" s="35"/>
      <c r="B61" s="25" t="s">
        <v>52</v>
      </c>
      <c r="C61" s="100">
        <v>4669000</v>
      </c>
      <c r="D61" s="101">
        <f t="shared" si="18"/>
        <v>2659600</v>
      </c>
      <c r="E61" s="101">
        <v>940400</v>
      </c>
      <c r="F61" s="102">
        <f t="shared" si="19"/>
        <v>1069000</v>
      </c>
      <c r="G61" s="87">
        <v>959000</v>
      </c>
      <c r="H61" s="88">
        <v>99000</v>
      </c>
      <c r="I61" s="88"/>
      <c r="J61" s="88">
        <v>11000</v>
      </c>
      <c r="K61" s="102">
        <f t="shared" si="20"/>
        <v>0</v>
      </c>
      <c r="L61" s="87"/>
      <c r="M61" s="88"/>
      <c r="N61" s="88"/>
      <c r="O61" s="88"/>
      <c r="P61" s="102">
        <f t="shared" si="21"/>
        <v>0</v>
      </c>
      <c r="Q61" s="139">
        <f t="shared" si="22"/>
        <v>2009400</v>
      </c>
      <c r="R61" s="87"/>
      <c r="S61" s="88"/>
      <c r="T61" s="88"/>
      <c r="U61" s="88"/>
      <c r="V61" s="82"/>
    </row>
    <row r="62" spans="1:22" ht="27" customHeight="1">
      <c r="A62" s="35"/>
      <c r="B62" s="25" t="s">
        <v>51</v>
      </c>
      <c r="C62" s="100">
        <v>3215000</v>
      </c>
      <c r="D62" s="101">
        <f t="shared" si="18"/>
        <v>1609460</v>
      </c>
      <c r="E62" s="101">
        <v>406000</v>
      </c>
      <c r="F62" s="102">
        <f t="shared" si="19"/>
        <v>1199540</v>
      </c>
      <c r="G62" s="87">
        <v>839678</v>
      </c>
      <c r="H62" s="88">
        <v>260000</v>
      </c>
      <c r="I62" s="88"/>
      <c r="J62" s="88">
        <v>99862</v>
      </c>
      <c r="K62" s="102">
        <f t="shared" si="20"/>
        <v>0</v>
      </c>
      <c r="L62" s="87"/>
      <c r="M62" s="88"/>
      <c r="N62" s="88"/>
      <c r="O62" s="88"/>
      <c r="P62" s="102">
        <f t="shared" si="21"/>
        <v>0</v>
      </c>
      <c r="Q62" s="139">
        <f t="shared" si="22"/>
        <v>1605540</v>
      </c>
      <c r="R62" s="87"/>
      <c r="S62" s="88"/>
      <c r="T62" s="88"/>
      <c r="U62" s="88"/>
      <c r="V62" s="82"/>
    </row>
    <row r="63" spans="1:22" ht="27" customHeight="1">
      <c r="A63" s="35"/>
      <c r="B63" s="25" t="s">
        <v>67</v>
      </c>
      <c r="C63" s="100">
        <v>1084000</v>
      </c>
      <c r="D63" s="101">
        <f t="shared" si="18"/>
        <v>484300</v>
      </c>
      <c r="E63" s="101">
        <v>117200</v>
      </c>
      <c r="F63" s="102">
        <f t="shared" si="19"/>
        <v>482500</v>
      </c>
      <c r="G63" s="87">
        <v>446313</v>
      </c>
      <c r="H63" s="88"/>
      <c r="I63" s="88">
        <v>36187</v>
      </c>
      <c r="J63" s="88"/>
      <c r="K63" s="102">
        <f t="shared" si="20"/>
        <v>0</v>
      </c>
      <c r="L63" s="87"/>
      <c r="M63" s="88"/>
      <c r="N63" s="88"/>
      <c r="O63" s="88"/>
      <c r="P63" s="102">
        <f t="shared" si="21"/>
        <v>0</v>
      </c>
      <c r="Q63" s="139">
        <f t="shared" si="22"/>
        <v>599700</v>
      </c>
      <c r="R63" s="87"/>
      <c r="S63" s="88"/>
      <c r="T63" s="88"/>
      <c r="U63" s="88"/>
      <c r="V63" s="82"/>
    </row>
    <row r="64" spans="1:22" ht="27" customHeight="1">
      <c r="A64" s="35"/>
      <c r="B64" s="25" t="s">
        <v>111</v>
      </c>
      <c r="C64" s="100">
        <v>89000</v>
      </c>
      <c r="D64" s="101">
        <f t="shared" si="18"/>
        <v>29000</v>
      </c>
      <c r="E64" s="101">
        <v>0</v>
      </c>
      <c r="F64" s="102">
        <f t="shared" si="19"/>
        <v>60000</v>
      </c>
      <c r="G64" s="87">
        <v>60000</v>
      </c>
      <c r="H64" s="88"/>
      <c r="I64" s="88"/>
      <c r="J64" s="88"/>
      <c r="K64" s="102">
        <f t="shared" si="20"/>
        <v>0</v>
      </c>
      <c r="L64" s="87"/>
      <c r="M64" s="88"/>
      <c r="N64" s="88"/>
      <c r="O64" s="88"/>
      <c r="P64" s="102">
        <f t="shared" si="21"/>
        <v>0</v>
      </c>
      <c r="Q64" s="139">
        <f t="shared" si="22"/>
        <v>60000</v>
      </c>
      <c r="R64" s="87"/>
      <c r="S64" s="88"/>
      <c r="T64" s="88"/>
      <c r="U64" s="88"/>
      <c r="V64" s="82"/>
    </row>
    <row r="65" spans="1:22" ht="27" customHeight="1">
      <c r="A65" s="35"/>
      <c r="B65" s="25" t="s">
        <v>116</v>
      </c>
      <c r="C65" s="100">
        <v>774000</v>
      </c>
      <c r="D65" s="101">
        <f t="shared" si="18"/>
        <v>576000</v>
      </c>
      <c r="E65" s="101">
        <v>0</v>
      </c>
      <c r="F65" s="102">
        <f t="shared" si="19"/>
        <v>198000</v>
      </c>
      <c r="G65" s="87">
        <v>108600</v>
      </c>
      <c r="H65" s="88">
        <v>45000</v>
      </c>
      <c r="I65" s="88"/>
      <c r="J65" s="88">
        <v>44400</v>
      </c>
      <c r="K65" s="102">
        <f t="shared" si="20"/>
        <v>0</v>
      </c>
      <c r="L65" s="87"/>
      <c r="M65" s="88"/>
      <c r="N65" s="88"/>
      <c r="O65" s="88"/>
      <c r="P65" s="102">
        <f t="shared" si="21"/>
        <v>0</v>
      </c>
      <c r="Q65" s="139">
        <f t="shared" si="22"/>
        <v>198000</v>
      </c>
      <c r="R65" s="87"/>
      <c r="S65" s="88"/>
      <c r="T65" s="88"/>
      <c r="U65" s="88"/>
      <c r="V65" s="82"/>
    </row>
    <row r="66" spans="1:22" ht="27" customHeight="1">
      <c r="A66" s="35"/>
      <c r="B66" s="25"/>
      <c r="C66" s="100"/>
      <c r="D66" s="101">
        <f t="shared" si="18"/>
        <v>0</v>
      </c>
      <c r="E66" s="101">
        <v>0</v>
      </c>
      <c r="F66" s="102">
        <f t="shared" si="19"/>
        <v>0</v>
      </c>
      <c r="G66" s="87"/>
      <c r="H66" s="88"/>
      <c r="I66" s="88"/>
      <c r="J66" s="88"/>
      <c r="K66" s="102">
        <f t="shared" si="20"/>
        <v>0</v>
      </c>
      <c r="L66" s="87"/>
      <c r="M66" s="88"/>
      <c r="N66" s="88"/>
      <c r="O66" s="88"/>
      <c r="P66" s="102">
        <f t="shared" si="21"/>
        <v>0</v>
      </c>
      <c r="Q66" s="139">
        <f t="shared" si="22"/>
        <v>0</v>
      </c>
      <c r="R66" s="87"/>
      <c r="S66" s="88"/>
      <c r="T66" s="88"/>
      <c r="U66" s="88"/>
      <c r="V66" s="82"/>
    </row>
    <row r="67" spans="1:22" ht="27" customHeight="1">
      <c r="A67" s="35"/>
      <c r="B67" s="25"/>
      <c r="C67" s="100"/>
      <c r="D67" s="101">
        <f t="shared" si="18"/>
        <v>0</v>
      </c>
      <c r="E67" s="101">
        <v>0</v>
      </c>
      <c r="F67" s="102">
        <f t="shared" si="19"/>
        <v>0</v>
      </c>
      <c r="G67" s="87"/>
      <c r="H67" s="88"/>
      <c r="I67" s="88"/>
      <c r="J67" s="88"/>
      <c r="K67" s="102">
        <f t="shared" si="20"/>
        <v>0</v>
      </c>
      <c r="L67" s="87"/>
      <c r="M67" s="88"/>
      <c r="N67" s="88"/>
      <c r="O67" s="88"/>
      <c r="P67" s="102">
        <f t="shared" si="21"/>
        <v>0</v>
      </c>
      <c r="Q67" s="139">
        <f t="shared" si="22"/>
        <v>0</v>
      </c>
      <c r="R67" s="87"/>
      <c r="S67" s="88"/>
      <c r="T67" s="88"/>
      <c r="U67" s="88"/>
      <c r="V67" s="82"/>
    </row>
    <row r="68" spans="1:22" ht="27" customHeight="1">
      <c r="A68" s="35"/>
      <c r="B68" s="25"/>
      <c r="C68" s="100"/>
      <c r="D68" s="101">
        <f t="shared" si="18"/>
        <v>0</v>
      </c>
      <c r="E68" s="101">
        <v>0</v>
      </c>
      <c r="F68" s="102">
        <f t="shared" si="19"/>
        <v>0</v>
      </c>
      <c r="G68" s="87"/>
      <c r="H68" s="88"/>
      <c r="I68" s="88"/>
      <c r="J68" s="88"/>
      <c r="K68" s="102">
        <f t="shared" si="20"/>
        <v>0</v>
      </c>
      <c r="L68" s="87"/>
      <c r="M68" s="88"/>
      <c r="N68" s="88"/>
      <c r="O68" s="88"/>
      <c r="P68" s="102">
        <f t="shared" si="21"/>
        <v>0</v>
      </c>
      <c r="Q68" s="139">
        <f t="shared" si="22"/>
        <v>0</v>
      </c>
      <c r="R68" s="87"/>
      <c r="S68" s="88"/>
      <c r="T68" s="88"/>
      <c r="U68" s="88"/>
      <c r="V68" s="82"/>
    </row>
    <row r="69" spans="1:22" ht="27" customHeight="1">
      <c r="A69" s="35"/>
      <c r="B69" s="25"/>
      <c r="C69" s="100"/>
      <c r="D69" s="101">
        <f t="shared" si="18"/>
        <v>0</v>
      </c>
      <c r="E69" s="101">
        <v>0</v>
      </c>
      <c r="F69" s="102">
        <f t="shared" si="19"/>
        <v>0</v>
      </c>
      <c r="G69" s="87"/>
      <c r="H69" s="88"/>
      <c r="I69" s="88"/>
      <c r="J69" s="88"/>
      <c r="K69" s="102">
        <f t="shared" si="20"/>
        <v>0</v>
      </c>
      <c r="L69" s="87"/>
      <c r="M69" s="88"/>
      <c r="N69" s="88"/>
      <c r="O69" s="88"/>
      <c r="P69" s="102">
        <f t="shared" si="21"/>
        <v>0</v>
      </c>
      <c r="Q69" s="139">
        <f t="shared" si="22"/>
        <v>0</v>
      </c>
      <c r="R69" s="87"/>
      <c r="S69" s="88"/>
      <c r="T69" s="88"/>
      <c r="U69" s="88"/>
      <c r="V69" s="82"/>
    </row>
    <row r="70" spans="1:22" ht="27" customHeight="1">
      <c r="A70" s="34" t="s">
        <v>22</v>
      </c>
      <c r="B70" s="10"/>
      <c r="C70" s="104">
        <f aca="true" t="shared" si="23" ref="C70:U70">C71+C82+C88+C100</f>
        <v>12647011</v>
      </c>
      <c r="D70" s="105">
        <f t="shared" si="23"/>
        <v>8237495</v>
      </c>
      <c r="E70" s="105">
        <f t="shared" si="23"/>
        <v>2806556</v>
      </c>
      <c r="F70" s="106">
        <f t="shared" si="23"/>
        <v>1602960</v>
      </c>
      <c r="G70" s="107">
        <f t="shared" si="23"/>
        <v>926150</v>
      </c>
      <c r="H70" s="104">
        <f t="shared" si="23"/>
        <v>0</v>
      </c>
      <c r="I70" s="104">
        <f t="shared" si="23"/>
        <v>42482</v>
      </c>
      <c r="J70" s="104">
        <f t="shared" si="23"/>
        <v>634328</v>
      </c>
      <c r="K70" s="106">
        <f t="shared" si="23"/>
        <v>0</v>
      </c>
      <c r="L70" s="107">
        <f t="shared" si="23"/>
        <v>0</v>
      </c>
      <c r="M70" s="104">
        <f t="shared" si="23"/>
        <v>0</v>
      </c>
      <c r="N70" s="104">
        <f t="shared" si="23"/>
        <v>0</v>
      </c>
      <c r="O70" s="104">
        <f t="shared" si="23"/>
        <v>0</v>
      </c>
      <c r="P70" s="106">
        <f t="shared" si="23"/>
        <v>0</v>
      </c>
      <c r="Q70" s="140">
        <f t="shared" si="23"/>
        <v>4409516</v>
      </c>
      <c r="R70" s="107">
        <f t="shared" si="23"/>
        <v>0</v>
      </c>
      <c r="S70" s="104">
        <f t="shared" si="23"/>
        <v>0</v>
      </c>
      <c r="T70" s="104">
        <f t="shared" si="23"/>
        <v>0</v>
      </c>
      <c r="U70" s="104">
        <f t="shared" si="23"/>
        <v>0</v>
      </c>
      <c r="V70" s="82"/>
    </row>
    <row r="71" spans="1:22" ht="27" customHeight="1">
      <c r="A71" s="36" t="s">
        <v>23</v>
      </c>
      <c r="B71" s="37"/>
      <c r="C71" s="108">
        <f aca="true" t="shared" si="24" ref="C71:U71">SUM(C72:C81)</f>
        <v>1711043</v>
      </c>
      <c r="D71" s="109">
        <f t="shared" si="24"/>
        <v>850397</v>
      </c>
      <c r="E71" s="109">
        <f t="shared" si="24"/>
        <v>20276</v>
      </c>
      <c r="F71" s="110">
        <f t="shared" si="24"/>
        <v>840370</v>
      </c>
      <c r="G71" s="111">
        <f t="shared" si="24"/>
        <v>286300</v>
      </c>
      <c r="H71" s="108">
        <f t="shared" si="24"/>
        <v>0</v>
      </c>
      <c r="I71" s="108">
        <f t="shared" si="24"/>
        <v>2032</v>
      </c>
      <c r="J71" s="108">
        <f t="shared" si="24"/>
        <v>552038</v>
      </c>
      <c r="K71" s="110">
        <f t="shared" si="24"/>
        <v>0</v>
      </c>
      <c r="L71" s="111">
        <f t="shared" si="24"/>
        <v>0</v>
      </c>
      <c r="M71" s="108">
        <f t="shared" si="24"/>
        <v>0</v>
      </c>
      <c r="N71" s="108">
        <f t="shared" si="24"/>
        <v>0</v>
      </c>
      <c r="O71" s="108">
        <f t="shared" si="24"/>
        <v>0</v>
      </c>
      <c r="P71" s="110">
        <f t="shared" si="24"/>
        <v>0</v>
      </c>
      <c r="Q71" s="141">
        <f t="shared" si="24"/>
        <v>860646</v>
      </c>
      <c r="R71" s="111">
        <f t="shared" si="24"/>
        <v>0</v>
      </c>
      <c r="S71" s="108">
        <f t="shared" si="24"/>
        <v>0</v>
      </c>
      <c r="T71" s="108">
        <f t="shared" si="24"/>
        <v>0</v>
      </c>
      <c r="U71" s="108">
        <f t="shared" si="24"/>
        <v>0</v>
      </c>
      <c r="V71" s="82"/>
    </row>
    <row r="72" spans="1:22" ht="27" customHeight="1">
      <c r="A72" s="38"/>
      <c r="B72" s="25" t="s">
        <v>84</v>
      </c>
      <c r="C72" s="100">
        <v>20276</v>
      </c>
      <c r="D72" s="101">
        <f aca="true" t="shared" si="25" ref="D72:D81">C72-Q72</f>
        <v>0</v>
      </c>
      <c r="E72" s="101">
        <v>20276</v>
      </c>
      <c r="F72" s="102">
        <f aca="true" t="shared" si="26" ref="F72:F81">SUM(G72:J72)</f>
        <v>0</v>
      </c>
      <c r="G72" s="87"/>
      <c r="H72" s="88"/>
      <c r="I72" s="88"/>
      <c r="J72" s="88"/>
      <c r="K72" s="102">
        <f aca="true" t="shared" si="27" ref="K72:K81">SUM(L72:O72)</f>
        <v>0</v>
      </c>
      <c r="L72" s="87"/>
      <c r="M72" s="88"/>
      <c r="N72" s="88"/>
      <c r="O72" s="88"/>
      <c r="P72" s="102">
        <f aca="true" t="shared" si="28" ref="P72:P81">SUM(R72:U72)</f>
        <v>0</v>
      </c>
      <c r="Q72" s="139">
        <f aca="true" t="shared" si="29" ref="Q72:Q81">SUM(E72,F72,K72,P72)</f>
        <v>20276</v>
      </c>
      <c r="R72" s="87"/>
      <c r="S72" s="88"/>
      <c r="T72" s="88"/>
      <c r="U72" s="88"/>
      <c r="V72" s="82"/>
    </row>
    <row r="73" spans="1:22" ht="27" customHeight="1">
      <c r="A73" s="38"/>
      <c r="B73" s="25" t="s">
        <v>97</v>
      </c>
      <c r="C73" s="100">
        <v>203480</v>
      </c>
      <c r="D73" s="101">
        <f t="shared" si="25"/>
        <v>58640</v>
      </c>
      <c r="E73" s="101">
        <v>0</v>
      </c>
      <c r="F73" s="102">
        <f t="shared" si="26"/>
        <v>144840</v>
      </c>
      <c r="G73" s="87">
        <v>48100</v>
      </c>
      <c r="H73" s="88"/>
      <c r="I73" s="88"/>
      <c r="J73" s="88">
        <v>96740</v>
      </c>
      <c r="K73" s="102">
        <f t="shared" si="27"/>
        <v>0</v>
      </c>
      <c r="L73" s="87"/>
      <c r="M73" s="88"/>
      <c r="N73" s="88"/>
      <c r="O73" s="88"/>
      <c r="P73" s="102">
        <f t="shared" si="28"/>
        <v>0</v>
      </c>
      <c r="Q73" s="139">
        <f t="shared" si="29"/>
        <v>144840</v>
      </c>
      <c r="R73" s="87"/>
      <c r="S73" s="88"/>
      <c r="T73" s="88"/>
      <c r="U73" s="88"/>
      <c r="V73" s="82"/>
    </row>
    <row r="74" spans="1:22" ht="27" customHeight="1">
      <c r="A74" s="38"/>
      <c r="B74" s="25" t="s">
        <v>119</v>
      </c>
      <c r="C74" s="100">
        <v>1122380</v>
      </c>
      <c r="D74" s="101">
        <f t="shared" si="25"/>
        <v>523218</v>
      </c>
      <c r="E74" s="101">
        <v>0</v>
      </c>
      <c r="F74" s="102">
        <f t="shared" si="26"/>
        <v>599162</v>
      </c>
      <c r="G74" s="87">
        <v>206700</v>
      </c>
      <c r="H74" s="88"/>
      <c r="I74" s="88"/>
      <c r="J74" s="88">
        <v>392462</v>
      </c>
      <c r="K74" s="102">
        <f t="shared" si="27"/>
        <v>0</v>
      </c>
      <c r="L74" s="87"/>
      <c r="M74" s="88"/>
      <c r="N74" s="88"/>
      <c r="O74" s="88"/>
      <c r="P74" s="102">
        <f t="shared" si="28"/>
        <v>0</v>
      </c>
      <c r="Q74" s="139">
        <f t="shared" si="29"/>
        <v>599162</v>
      </c>
      <c r="R74" s="87"/>
      <c r="S74" s="88"/>
      <c r="T74" s="88"/>
      <c r="U74" s="88"/>
      <c r="V74" s="82"/>
    </row>
    <row r="75" spans="1:22" ht="27" customHeight="1">
      <c r="A75" s="38"/>
      <c r="B75" s="25" t="s">
        <v>120</v>
      </c>
      <c r="C75" s="100">
        <v>72991</v>
      </c>
      <c r="D75" s="101">
        <f t="shared" si="25"/>
        <v>53220</v>
      </c>
      <c r="E75" s="101">
        <v>0</v>
      </c>
      <c r="F75" s="102">
        <f t="shared" si="26"/>
        <v>19771</v>
      </c>
      <c r="G75" s="87">
        <v>6600</v>
      </c>
      <c r="H75" s="88"/>
      <c r="I75" s="88"/>
      <c r="J75" s="88">
        <v>13171</v>
      </c>
      <c r="K75" s="102">
        <f t="shared" si="27"/>
        <v>0</v>
      </c>
      <c r="L75" s="87"/>
      <c r="M75" s="88"/>
      <c r="N75" s="88"/>
      <c r="O75" s="88"/>
      <c r="P75" s="102">
        <f t="shared" si="28"/>
        <v>0</v>
      </c>
      <c r="Q75" s="139">
        <f t="shared" si="29"/>
        <v>19771</v>
      </c>
      <c r="R75" s="87"/>
      <c r="S75" s="88"/>
      <c r="T75" s="88"/>
      <c r="U75" s="88"/>
      <c r="V75" s="82"/>
    </row>
    <row r="76" spans="1:22" ht="27" customHeight="1">
      <c r="A76" s="38"/>
      <c r="B76" s="25" t="s">
        <v>121</v>
      </c>
      <c r="C76" s="100">
        <v>96565</v>
      </c>
      <c r="D76" s="101">
        <f t="shared" si="25"/>
        <v>85140</v>
      </c>
      <c r="E76" s="101">
        <v>0</v>
      </c>
      <c r="F76" s="102">
        <f t="shared" si="26"/>
        <v>11425</v>
      </c>
      <c r="G76" s="87">
        <v>3700</v>
      </c>
      <c r="H76" s="88"/>
      <c r="I76" s="88"/>
      <c r="J76" s="88">
        <v>7725</v>
      </c>
      <c r="K76" s="102">
        <f t="shared" si="27"/>
        <v>0</v>
      </c>
      <c r="L76" s="87"/>
      <c r="M76" s="88"/>
      <c r="N76" s="88"/>
      <c r="O76" s="88"/>
      <c r="P76" s="102">
        <f t="shared" si="28"/>
        <v>0</v>
      </c>
      <c r="Q76" s="139">
        <f t="shared" si="29"/>
        <v>11425</v>
      </c>
      <c r="R76" s="87"/>
      <c r="S76" s="88"/>
      <c r="T76" s="88"/>
      <c r="U76" s="88"/>
      <c r="V76" s="82"/>
    </row>
    <row r="77" spans="1:22" ht="27" customHeight="1">
      <c r="A77" s="38"/>
      <c r="B77" s="25" t="s">
        <v>122</v>
      </c>
      <c r="C77" s="100">
        <v>105951</v>
      </c>
      <c r="D77" s="101">
        <f t="shared" si="25"/>
        <v>93429</v>
      </c>
      <c r="E77" s="101">
        <v>0</v>
      </c>
      <c r="F77" s="102">
        <f t="shared" si="26"/>
        <v>12522</v>
      </c>
      <c r="G77" s="87">
        <v>3500</v>
      </c>
      <c r="H77" s="88"/>
      <c r="I77" s="88">
        <v>2032</v>
      </c>
      <c r="J77" s="88">
        <v>6990</v>
      </c>
      <c r="K77" s="102">
        <f t="shared" si="27"/>
        <v>0</v>
      </c>
      <c r="L77" s="87"/>
      <c r="M77" s="88"/>
      <c r="N77" s="88"/>
      <c r="O77" s="88"/>
      <c r="P77" s="102">
        <f t="shared" si="28"/>
        <v>0</v>
      </c>
      <c r="Q77" s="139">
        <f t="shared" si="29"/>
        <v>12522</v>
      </c>
      <c r="R77" s="87"/>
      <c r="S77" s="88"/>
      <c r="T77" s="88"/>
      <c r="U77" s="88"/>
      <c r="V77" s="82"/>
    </row>
    <row r="78" spans="1:22" ht="27" customHeight="1">
      <c r="A78" s="38"/>
      <c r="B78" s="25" t="s">
        <v>123</v>
      </c>
      <c r="C78" s="100">
        <v>37800</v>
      </c>
      <c r="D78" s="101">
        <f t="shared" si="25"/>
        <v>25650</v>
      </c>
      <c r="E78" s="101">
        <v>0</v>
      </c>
      <c r="F78" s="102">
        <f t="shared" si="26"/>
        <v>12150</v>
      </c>
      <c r="G78" s="87">
        <v>4100</v>
      </c>
      <c r="H78" s="88"/>
      <c r="I78" s="88"/>
      <c r="J78" s="88">
        <v>8050</v>
      </c>
      <c r="K78" s="102">
        <f t="shared" si="27"/>
        <v>0</v>
      </c>
      <c r="L78" s="87"/>
      <c r="M78" s="88"/>
      <c r="N78" s="88"/>
      <c r="O78" s="88"/>
      <c r="P78" s="102">
        <f t="shared" si="28"/>
        <v>0</v>
      </c>
      <c r="Q78" s="139">
        <f t="shared" si="29"/>
        <v>12150</v>
      </c>
      <c r="R78" s="87"/>
      <c r="S78" s="88"/>
      <c r="T78" s="88"/>
      <c r="U78" s="88"/>
      <c r="V78" s="82"/>
    </row>
    <row r="79" spans="1:22" ht="27" customHeight="1">
      <c r="A79" s="38"/>
      <c r="B79" s="25" t="s">
        <v>124</v>
      </c>
      <c r="C79" s="100">
        <v>51600</v>
      </c>
      <c r="D79" s="101">
        <f t="shared" si="25"/>
        <v>11100</v>
      </c>
      <c r="E79" s="101">
        <v>0</v>
      </c>
      <c r="F79" s="102">
        <f t="shared" si="26"/>
        <v>40500</v>
      </c>
      <c r="G79" s="87">
        <v>13600</v>
      </c>
      <c r="H79" s="88"/>
      <c r="I79" s="88"/>
      <c r="J79" s="88">
        <v>26900</v>
      </c>
      <c r="K79" s="102">
        <f t="shared" si="27"/>
        <v>0</v>
      </c>
      <c r="L79" s="87"/>
      <c r="M79" s="88"/>
      <c r="N79" s="88"/>
      <c r="O79" s="88"/>
      <c r="P79" s="102">
        <f t="shared" si="28"/>
        <v>0</v>
      </c>
      <c r="Q79" s="139">
        <f t="shared" si="29"/>
        <v>40500</v>
      </c>
      <c r="R79" s="87"/>
      <c r="S79" s="88"/>
      <c r="T79" s="88"/>
      <c r="U79" s="88"/>
      <c r="V79" s="82"/>
    </row>
    <row r="80" spans="1:22" ht="27" customHeight="1">
      <c r="A80" s="38"/>
      <c r="B80" s="25"/>
      <c r="C80" s="100"/>
      <c r="D80" s="101">
        <f t="shared" si="25"/>
        <v>0</v>
      </c>
      <c r="E80" s="101">
        <v>0</v>
      </c>
      <c r="F80" s="102">
        <f t="shared" si="26"/>
        <v>0</v>
      </c>
      <c r="G80" s="87"/>
      <c r="H80" s="88"/>
      <c r="I80" s="88"/>
      <c r="J80" s="88"/>
      <c r="K80" s="102">
        <f t="shared" si="27"/>
        <v>0</v>
      </c>
      <c r="L80" s="87"/>
      <c r="M80" s="88"/>
      <c r="N80" s="88"/>
      <c r="O80" s="88"/>
      <c r="P80" s="102">
        <f t="shared" si="28"/>
        <v>0</v>
      </c>
      <c r="Q80" s="139">
        <f t="shared" si="29"/>
        <v>0</v>
      </c>
      <c r="R80" s="87"/>
      <c r="S80" s="88"/>
      <c r="T80" s="88"/>
      <c r="U80" s="88"/>
      <c r="V80" s="82"/>
    </row>
    <row r="81" spans="1:22" ht="27" customHeight="1">
      <c r="A81" s="38"/>
      <c r="B81" s="25"/>
      <c r="C81" s="100"/>
      <c r="D81" s="101">
        <f t="shared" si="25"/>
        <v>0</v>
      </c>
      <c r="E81" s="101">
        <v>0</v>
      </c>
      <c r="F81" s="102">
        <f t="shared" si="26"/>
        <v>0</v>
      </c>
      <c r="G81" s="87"/>
      <c r="H81" s="88"/>
      <c r="I81" s="88"/>
      <c r="J81" s="88"/>
      <c r="K81" s="102">
        <f t="shared" si="27"/>
        <v>0</v>
      </c>
      <c r="L81" s="87"/>
      <c r="M81" s="88"/>
      <c r="N81" s="88"/>
      <c r="O81" s="88"/>
      <c r="P81" s="102">
        <f t="shared" si="28"/>
        <v>0</v>
      </c>
      <c r="Q81" s="139">
        <f t="shared" si="29"/>
        <v>0</v>
      </c>
      <c r="R81" s="87"/>
      <c r="S81" s="88"/>
      <c r="T81" s="88"/>
      <c r="U81" s="88"/>
      <c r="V81" s="82"/>
    </row>
    <row r="82" spans="1:22" ht="27" customHeight="1">
      <c r="A82" s="41" t="s">
        <v>24</v>
      </c>
      <c r="B82" s="18"/>
      <c r="C82" s="112">
        <f aca="true" t="shared" si="30" ref="C82:U82">SUM(C83:C87)</f>
        <v>4043922</v>
      </c>
      <c r="D82" s="113">
        <f t="shared" si="30"/>
        <v>2902722</v>
      </c>
      <c r="E82" s="113">
        <f t="shared" si="30"/>
        <v>1061200</v>
      </c>
      <c r="F82" s="110">
        <f t="shared" si="30"/>
        <v>80000</v>
      </c>
      <c r="G82" s="114">
        <f t="shared" si="30"/>
        <v>80000</v>
      </c>
      <c r="H82" s="112">
        <f t="shared" si="30"/>
        <v>0</v>
      </c>
      <c r="I82" s="112">
        <f t="shared" si="30"/>
        <v>0</v>
      </c>
      <c r="J82" s="112">
        <f t="shared" si="30"/>
        <v>0</v>
      </c>
      <c r="K82" s="110">
        <f t="shared" si="30"/>
        <v>0</v>
      </c>
      <c r="L82" s="114">
        <f t="shared" si="30"/>
        <v>0</v>
      </c>
      <c r="M82" s="112">
        <f t="shared" si="30"/>
        <v>0</v>
      </c>
      <c r="N82" s="112">
        <f t="shared" si="30"/>
        <v>0</v>
      </c>
      <c r="O82" s="112">
        <f t="shared" si="30"/>
        <v>0</v>
      </c>
      <c r="P82" s="110">
        <f t="shared" si="30"/>
        <v>0</v>
      </c>
      <c r="Q82" s="141">
        <f t="shared" si="30"/>
        <v>1141200</v>
      </c>
      <c r="R82" s="114">
        <f t="shared" si="30"/>
        <v>0</v>
      </c>
      <c r="S82" s="112">
        <f t="shared" si="30"/>
        <v>0</v>
      </c>
      <c r="T82" s="112">
        <f t="shared" si="30"/>
        <v>0</v>
      </c>
      <c r="U82" s="112">
        <f t="shared" si="30"/>
        <v>0</v>
      </c>
      <c r="V82" s="82"/>
    </row>
    <row r="83" spans="1:22" ht="27" customHeight="1">
      <c r="A83" s="38"/>
      <c r="B83" s="25" t="s">
        <v>79</v>
      </c>
      <c r="C83" s="100">
        <v>3529022</v>
      </c>
      <c r="D83" s="101">
        <f>C83-Q83</f>
        <v>2467822</v>
      </c>
      <c r="E83" s="101">
        <v>1061200</v>
      </c>
      <c r="F83" s="102">
        <f>SUM(G83:J83)</f>
        <v>0</v>
      </c>
      <c r="G83" s="87"/>
      <c r="H83" s="88"/>
      <c r="I83" s="88"/>
      <c r="J83" s="88"/>
      <c r="K83" s="102">
        <f>SUM(L83:O83)</f>
        <v>0</v>
      </c>
      <c r="L83" s="87"/>
      <c r="M83" s="88"/>
      <c r="N83" s="88"/>
      <c r="O83" s="88"/>
      <c r="P83" s="102">
        <f>SUM(R83:U83)</f>
        <v>0</v>
      </c>
      <c r="Q83" s="139">
        <f>SUM(E83,F83,K83,P83)</f>
        <v>1061200</v>
      </c>
      <c r="R83" s="87"/>
      <c r="S83" s="88"/>
      <c r="T83" s="88"/>
      <c r="U83" s="88"/>
      <c r="V83" s="82"/>
    </row>
    <row r="84" spans="1:22" ht="27" customHeight="1">
      <c r="A84" s="38"/>
      <c r="B84" s="25" t="s">
        <v>125</v>
      </c>
      <c r="C84" s="100">
        <v>514900</v>
      </c>
      <c r="D84" s="101">
        <f>C84-Q84</f>
        <v>434900</v>
      </c>
      <c r="E84" s="101">
        <v>0</v>
      </c>
      <c r="F84" s="102">
        <f>SUM(G84:J84)</f>
        <v>80000</v>
      </c>
      <c r="G84" s="87">
        <v>80000</v>
      </c>
      <c r="H84" s="88"/>
      <c r="I84" s="88"/>
      <c r="J84" s="88"/>
      <c r="K84" s="102">
        <f>SUM(L84:O84)</f>
        <v>0</v>
      </c>
      <c r="L84" s="87"/>
      <c r="M84" s="88"/>
      <c r="N84" s="88"/>
      <c r="O84" s="88"/>
      <c r="P84" s="102">
        <f>SUM(R84:U84)</f>
        <v>0</v>
      </c>
      <c r="Q84" s="139">
        <f>SUM(E84,F84,K84,P84)</f>
        <v>80000</v>
      </c>
      <c r="R84" s="87"/>
      <c r="S84" s="88"/>
      <c r="T84" s="88"/>
      <c r="U84" s="88"/>
      <c r="V84" s="82"/>
    </row>
    <row r="85" spans="1:22" ht="27" customHeight="1">
      <c r="A85" s="38"/>
      <c r="B85" s="25"/>
      <c r="C85" s="100"/>
      <c r="D85" s="101">
        <f>C85-Q85</f>
        <v>0</v>
      </c>
      <c r="E85" s="101">
        <v>0</v>
      </c>
      <c r="F85" s="102">
        <f>SUM(G85:J85)</f>
        <v>0</v>
      </c>
      <c r="G85" s="87"/>
      <c r="H85" s="88"/>
      <c r="I85" s="88"/>
      <c r="J85" s="88"/>
      <c r="K85" s="102">
        <f>SUM(L85:O85)</f>
        <v>0</v>
      </c>
      <c r="L85" s="87"/>
      <c r="M85" s="88"/>
      <c r="N85" s="88"/>
      <c r="O85" s="88"/>
      <c r="P85" s="102">
        <f>SUM(R85:U85)</f>
        <v>0</v>
      </c>
      <c r="Q85" s="139">
        <f>SUM(E85,F85,K85,P85)</f>
        <v>0</v>
      </c>
      <c r="R85" s="87"/>
      <c r="S85" s="88"/>
      <c r="T85" s="88"/>
      <c r="U85" s="88"/>
      <c r="V85" s="82"/>
    </row>
    <row r="86" spans="1:22" ht="27" customHeight="1">
      <c r="A86" s="38"/>
      <c r="B86" s="25"/>
      <c r="C86" s="100"/>
      <c r="D86" s="101">
        <f>C86-Q86</f>
        <v>0</v>
      </c>
      <c r="E86" s="101">
        <v>0</v>
      </c>
      <c r="F86" s="102">
        <f>SUM(G86:J86)</f>
        <v>0</v>
      </c>
      <c r="G86" s="87"/>
      <c r="H86" s="88"/>
      <c r="I86" s="88"/>
      <c r="J86" s="88"/>
      <c r="K86" s="102">
        <f>SUM(L86:O86)</f>
        <v>0</v>
      </c>
      <c r="L86" s="87"/>
      <c r="M86" s="88"/>
      <c r="N86" s="88"/>
      <c r="O86" s="88"/>
      <c r="P86" s="102">
        <f>SUM(R86:U86)</f>
        <v>0</v>
      </c>
      <c r="Q86" s="139">
        <f>SUM(E86,F86,K86,P86)</f>
        <v>0</v>
      </c>
      <c r="R86" s="87"/>
      <c r="S86" s="88"/>
      <c r="T86" s="88"/>
      <c r="U86" s="88"/>
      <c r="V86" s="82"/>
    </row>
    <row r="87" spans="1:22" ht="27" customHeight="1">
      <c r="A87" s="38"/>
      <c r="B87" s="25"/>
      <c r="C87" s="100"/>
      <c r="D87" s="101">
        <f>C87-Q87</f>
        <v>0</v>
      </c>
      <c r="E87" s="101">
        <v>0</v>
      </c>
      <c r="F87" s="102">
        <f>SUM(G87:J87)</f>
        <v>0</v>
      </c>
      <c r="G87" s="87"/>
      <c r="H87" s="88"/>
      <c r="I87" s="88"/>
      <c r="J87" s="88"/>
      <c r="K87" s="102">
        <f>SUM(L87:O87)</f>
        <v>0</v>
      </c>
      <c r="L87" s="87"/>
      <c r="M87" s="88"/>
      <c r="N87" s="88"/>
      <c r="O87" s="88"/>
      <c r="P87" s="102">
        <f>SUM(R87:U87)</f>
        <v>0</v>
      </c>
      <c r="Q87" s="139">
        <f>SUM(E87,F87,K87,P87)</f>
        <v>0</v>
      </c>
      <c r="R87" s="87"/>
      <c r="S87" s="88"/>
      <c r="T87" s="88"/>
      <c r="U87" s="88"/>
      <c r="V87" s="82"/>
    </row>
    <row r="88" spans="1:22" ht="27" customHeight="1">
      <c r="A88" s="36" t="s">
        <v>36</v>
      </c>
      <c r="B88" s="18"/>
      <c r="C88" s="97">
        <f aca="true" t="shared" si="31" ref="C88:U88">SUM(C89:C99)</f>
        <v>6673161</v>
      </c>
      <c r="D88" s="103">
        <f t="shared" si="31"/>
        <v>4388581</v>
      </c>
      <c r="E88" s="103">
        <f t="shared" si="31"/>
        <v>1725080</v>
      </c>
      <c r="F88" s="115">
        <f t="shared" si="31"/>
        <v>559500</v>
      </c>
      <c r="G88" s="99">
        <f t="shared" si="31"/>
        <v>519050</v>
      </c>
      <c r="H88" s="97">
        <f t="shared" si="31"/>
        <v>0</v>
      </c>
      <c r="I88" s="97">
        <f t="shared" si="31"/>
        <v>40450</v>
      </c>
      <c r="J88" s="97">
        <f t="shared" si="31"/>
        <v>0</v>
      </c>
      <c r="K88" s="115">
        <f t="shared" si="31"/>
        <v>0</v>
      </c>
      <c r="L88" s="99">
        <f t="shared" si="31"/>
        <v>0</v>
      </c>
      <c r="M88" s="97">
        <f t="shared" si="31"/>
        <v>0</v>
      </c>
      <c r="N88" s="97">
        <f t="shared" si="31"/>
        <v>0</v>
      </c>
      <c r="O88" s="97">
        <f t="shared" si="31"/>
        <v>0</v>
      </c>
      <c r="P88" s="115">
        <f t="shared" si="31"/>
        <v>0</v>
      </c>
      <c r="Q88" s="142">
        <f t="shared" si="31"/>
        <v>2284580</v>
      </c>
      <c r="R88" s="99">
        <f t="shared" si="31"/>
        <v>0</v>
      </c>
      <c r="S88" s="97">
        <f t="shared" si="31"/>
        <v>0</v>
      </c>
      <c r="T88" s="97">
        <f t="shared" si="31"/>
        <v>0</v>
      </c>
      <c r="U88" s="97">
        <f t="shared" si="31"/>
        <v>0</v>
      </c>
      <c r="V88" s="82"/>
    </row>
    <row r="89" spans="1:22" ht="27" customHeight="1">
      <c r="A89" s="38"/>
      <c r="B89" s="25" t="s">
        <v>54</v>
      </c>
      <c r="C89" s="100">
        <v>2934241</v>
      </c>
      <c r="D89" s="101">
        <f aca="true" t="shared" si="32" ref="D89:D99">C89-Q89</f>
        <v>1822341</v>
      </c>
      <c r="E89" s="101">
        <v>1111900</v>
      </c>
      <c r="F89" s="102">
        <f aca="true" t="shared" si="33" ref="F89:F95">SUM(G89:J89)</f>
        <v>0</v>
      </c>
      <c r="G89" s="87"/>
      <c r="H89" s="88"/>
      <c r="I89" s="88"/>
      <c r="J89" s="88"/>
      <c r="K89" s="102">
        <f aca="true" t="shared" si="34" ref="K89:K99">SUM(L89:O89)</f>
        <v>0</v>
      </c>
      <c r="L89" s="87"/>
      <c r="M89" s="88"/>
      <c r="N89" s="88"/>
      <c r="O89" s="88"/>
      <c r="P89" s="102">
        <f aca="true" t="shared" si="35" ref="P89:P99">SUM(R89:U89)</f>
        <v>0</v>
      </c>
      <c r="Q89" s="139">
        <f aca="true" t="shared" si="36" ref="Q89:Q99">SUM(E89,F89,K89,P89)</f>
        <v>1111900</v>
      </c>
      <c r="R89" s="87"/>
      <c r="S89" s="88"/>
      <c r="T89" s="88"/>
      <c r="U89" s="88"/>
      <c r="V89" s="82"/>
    </row>
    <row r="90" spans="1:22" ht="27" customHeight="1">
      <c r="A90" s="38"/>
      <c r="B90" s="25" t="s">
        <v>73</v>
      </c>
      <c r="C90" s="100">
        <v>440000</v>
      </c>
      <c r="D90" s="101">
        <f t="shared" si="32"/>
        <v>323200</v>
      </c>
      <c r="E90" s="101">
        <v>116800</v>
      </c>
      <c r="F90" s="102">
        <f t="shared" si="33"/>
        <v>0</v>
      </c>
      <c r="G90" s="87"/>
      <c r="H90" s="88"/>
      <c r="I90" s="88"/>
      <c r="J90" s="88"/>
      <c r="K90" s="102">
        <f t="shared" si="34"/>
        <v>0</v>
      </c>
      <c r="L90" s="87"/>
      <c r="M90" s="88"/>
      <c r="N90" s="88"/>
      <c r="O90" s="88"/>
      <c r="P90" s="102">
        <f t="shared" si="35"/>
        <v>0</v>
      </c>
      <c r="Q90" s="139">
        <f t="shared" si="36"/>
        <v>116800</v>
      </c>
      <c r="R90" s="87"/>
      <c r="S90" s="88"/>
      <c r="T90" s="88"/>
      <c r="U90" s="88"/>
      <c r="V90" s="82"/>
    </row>
    <row r="91" spans="1:22" ht="27" customHeight="1">
      <c r="A91" s="38"/>
      <c r="B91" s="25" t="s">
        <v>74</v>
      </c>
      <c r="C91" s="100">
        <v>1220000</v>
      </c>
      <c r="D91" s="101">
        <f t="shared" si="32"/>
        <v>946920</v>
      </c>
      <c r="E91" s="101">
        <v>273080</v>
      </c>
      <c r="F91" s="102">
        <f t="shared" si="33"/>
        <v>0</v>
      </c>
      <c r="G91" s="87"/>
      <c r="H91" s="88"/>
      <c r="I91" s="88"/>
      <c r="J91" s="88"/>
      <c r="K91" s="102">
        <f t="shared" si="34"/>
        <v>0</v>
      </c>
      <c r="L91" s="87"/>
      <c r="M91" s="88"/>
      <c r="N91" s="88"/>
      <c r="O91" s="88"/>
      <c r="P91" s="102">
        <f t="shared" si="35"/>
        <v>0</v>
      </c>
      <c r="Q91" s="139">
        <f t="shared" si="36"/>
        <v>273080</v>
      </c>
      <c r="R91" s="87"/>
      <c r="S91" s="88"/>
      <c r="T91" s="88"/>
      <c r="U91" s="88"/>
      <c r="V91" s="82"/>
    </row>
    <row r="92" spans="1:22" ht="27" customHeight="1">
      <c r="A92" s="38"/>
      <c r="B92" s="25" t="s">
        <v>75</v>
      </c>
      <c r="C92" s="100">
        <v>252000</v>
      </c>
      <c r="D92" s="101">
        <f t="shared" si="32"/>
        <v>124300</v>
      </c>
      <c r="E92" s="101">
        <v>127700</v>
      </c>
      <c r="F92" s="102">
        <f t="shared" si="33"/>
        <v>0</v>
      </c>
      <c r="G92" s="87"/>
      <c r="H92" s="88"/>
      <c r="I92" s="88"/>
      <c r="J92" s="88"/>
      <c r="K92" s="102">
        <f t="shared" si="34"/>
        <v>0</v>
      </c>
      <c r="L92" s="87"/>
      <c r="M92" s="88"/>
      <c r="N92" s="88"/>
      <c r="O92" s="88"/>
      <c r="P92" s="102">
        <f t="shared" si="35"/>
        <v>0</v>
      </c>
      <c r="Q92" s="139">
        <f t="shared" si="36"/>
        <v>127700</v>
      </c>
      <c r="R92" s="87"/>
      <c r="S92" s="88"/>
      <c r="T92" s="88"/>
      <c r="U92" s="88"/>
      <c r="V92" s="82"/>
    </row>
    <row r="93" spans="1:22" ht="27" customHeight="1">
      <c r="A93" s="38"/>
      <c r="B93" s="25" t="s">
        <v>76</v>
      </c>
      <c r="C93" s="100">
        <v>688000</v>
      </c>
      <c r="D93" s="101">
        <f t="shared" si="32"/>
        <v>668000</v>
      </c>
      <c r="E93" s="101">
        <v>20000</v>
      </c>
      <c r="F93" s="102">
        <f t="shared" si="33"/>
        <v>0</v>
      </c>
      <c r="G93" s="87"/>
      <c r="H93" s="88"/>
      <c r="I93" s="88"/>
      <c r="J93" s="88"/>
      <c r="K93" s="102">
        <f t="shared" si="34"/>
        <v>0</v>
      </c>
      <c r="L93" s="87"/>
      <c r="M93" s="88"/>
      <c r="N93" s="88"/>
      <c r="O93" s="88"/>
      <c r="P93" s="102">
        <f t="shared" si="35"/>
        <v>0</v>
      </c>
      <c r="Q93" s="139">
        <f t="shared" si="36"/>
        <v>20000</v>
      </c>
      <c r="R93" s="87"/>
      <c r="S93" s="88"/>
      <c r="T93" s="88"/>
      <c r="U93" s="88"/>
      <c r="V93" s="82"/>
    </row>
    <row r="94" spans="1:22" ht="27" customHeight="1">
      <c r="A94" s="38"/>
      <c r="B94" s="25" t="s">
        <v>77</v>
      </c>
      <c r="C94" s="100">
        <f>250020+231500</f>
        <v>481520</v>
      </c>
      <c r="D94" s="101">
        <f t="shared" si="32"/>
        <v>187420</v>
      </c>
      <c r="E94" s="101">
        <v>62600</v>
      </c>
      <c r="F94" s="102">
        <f t="shared" si="33"/>
        <v>231500</v>
      </c>
      <c r="G94" s="87">
        <v>231500</v>
      </c>
      <c r="H94" s="88"/>
      <c r="I94" s="88"/>
      <c r="J94" s="88"/>
      <c r="K94" s="102">
        <f t="shared" si="34"/>
        <v>0</v>
      </c>
      <c r="L94" s="87"/>
      <c r="M94" s="88"/>
      <c r="N94" s="88"/>
      <c r="O94" s="88"/>
      <c r="P94" s="102">
        <f t="shared" si="35"/>
        <v>0</v>
      </c>
      <c r="Q94" s="139">
        <f t="shared" si="36"/>
        <v>294100</v>
      </c>
      <c r="R94" s="87"/>
      <c r="S94" s="88"/>
      <c r="T94" s="88"/>
      <c r="U94" s="88"/>
      <c r="V94" s="82"/>
    </row>
    <row r="95" spans="1:22" ht="27" customHeight="1">
      <c r="A95" s="38"/>
      <c r="B95" s="25" t="s">
        <v>85</v>
      </c>
      <c r="C95" s="100">
        <f>329400+328000</f>
        <v>657400</v>
      </c>
      <c r="D95" s="101">
        <f t="shared" si="32"/>
        <v>316400</v>
      </c>
      <c r="E95" s="101">
        <v>13000</v>
      </c>
      <c r="F95" s="102">
        <f t="shared" si="33"/>
        <v>328000</v>
      </c>
      <c r="G95" s="87">
        <v>287550</v>
      </c>
      <c r="H95" s="88"/>
      <c r="I95" s="88">
        <v>40450</v>
      </c>
      <c r="J95" s="88"/>
      <c r="K95" s="102">
        <f t="shared" si="34"/>
        <v>0</v>
      </c>
      <c r="L95" s="87"/>
      <c r="M95" s="88"/>
      <c r="N95" s="88"/>
      <c r="O95" s="88"/>
      <c r="P95" s="102">
        <f t="shared" si="35"/>
        <v>0</v>
      </c>
      <c r="Q95" s="139">
        <f t="shared" si="36"/>
        <v>341000</v>
      </c>
      <c r="R95" s="87"/>
      <c r="S95" s="88"/>
      <c r="T95" s="88"/>
      <c r="U95" s="88"/>
      <c r="V95" s="82"/>
    </row>
    <row r="96" spans="1:22" ht="27" customHeight="1">
      <c r="A96" s="38"/>
      <c r="B96" s="25"/>
      <c r="C96" s="100"/>
      <c r="D96" s="101">
        <f t="shared" si="32"/>
        <v>0</v>
      </c>
      <c r="E96" s="101"/>
      <c r="F96" s="102">
        <f>SUM(G96:J96)</f>
        <v>0</v>
      </c>
      <c r="G96" s="87"/>
      <c r="H96" s="88"/>
      <c r="I96" s="88"/>
      <c r="J96" s="88"/>
      <c r="K96" s="102">
        <f t="shared" si="34"/>
        <v>0</v>
      </c>
      <c r="L96" s="87"/>
      <c r="M96" s="88"/>
      <c r="N96" s="88"/>
      <c r="O96" s="88"/>
      <c r="P96" s="102">
        <f t="shared" si="35"/>
        <v>0</v>
      </c>
      <c r="Q96" s="139">
        <f t="shared" si="36"/>
        <v>0</v>
      </c>
      <c r="R96" s="87"/>
      <c r="S96" s="88"/>
      <c r="T96" s="88"/>
      <c r="U96" s="88"/>
      <c r="V96" s="82"/>
    </row>
    <row r="97" spans="1:22" ht="27" customHeight="1">
      <c r="A97" s="38"/>
      <c r="B97" s="25"/>
      <c r="C97" s="100"/>
      <c r="D97" s="101">
        <f t="shared" si="32"/>
        <v>0</v>
      </c>
      <c r="E97" s="101"/>
      <c r="F97" s="102">
        <f>SUM(G97:J97)</f>
        <v>0</v>
      </c>
      <c r="G97" s="87"/>
      <c r="H97" s="88"/>
      <c r="I97" s="88"/>
      <c r="J97" s="88"/>
      <c r="K97" s="102">
        <f t="shared" si="34"/>
        <v>0</v>
      </c>
      <c r="L97" s="87"/>
      <c r="M97" s="88"/>
      <c r="N97" s="88"/>
      <c r="O97" s="88"/>
      <c r="P97" s="102">
        <f t="shared" si="35"/>
        <v>0</v>
      </c>
      <c r="Q97" s="139">
        <f t="shared" si="36"/>
        <v>0</v>
      </c>
      <c r="R97" s="87"/>
      <c r="S97" s="88"/>
      <c r="T97" s="88"/>
      <c r="U97" s="88"/>
      <c r="V97" s="82"/>
    </row>
    <row r="98" spans="1:22" ht="27" customHeight="1">
      <c r="A98" s="38"/>
      <c r="B98" s="25"/>
      <c r="C98" s="100"/>
      <c r="D98" s="101">
        <f t="shared" si="32"/>
        <v>0</v>
      </c>
      <c r="E98" s="101"/>
      <c r="F98" s="102">
        <f>SUM(G98:J98)</f>
        <v>0</v>
      </c>
      <c r="G98" s="87"/>
      <c r="H98" s="88"/>
      <c r="I98" s="88"/>
      <c r="J98" s="88"/>
      <c r="K98" s="102">
        <f t="shared" si="34"/>
        <v>0</v>
      </c>
      <c r="L98" s="87"/>
      <c r="M98" s="88"/>
      <c r="N98" s="88"/>
      <c r="O98" s="88"/>
      <c r="P98" s="102">
        <f t="shared" si="35"/>
        <v>0</v>
      </c>
      <c r="Q98" s="139">
        <f t="shared" si="36"/>
        <v>0</v>
      </c>
      <c r="R98" s="87"/>
      <c r="S98" s="88"/>
      <c r="T98" s="88"/>
      <c r="U98" s="88"/>
      <c r="V98" s="82"/>
    </row>
    <row r="99" spans="1:22" ht="27" customHeight="1">
      <c r="A99" s="38"/>
      <c r="B99" s="25"/>
      <c r="C99" s="100"/>
      <c r="D99" s="101">
        <f t="shared" si="32"/>
        <v>0</v>
      </c>
      <c r="E99" s="101"/>
      <c r="F99" s="102">
        <v>0</v>
      </c>
      <c r="G99" s="87"/>
      <c r="H99" s="88"/>
      <c r="I99" s="88"/>
      <c r="J99" s="88"/>
      <c r="K99" s="102">
        <f t="shared" si="34"/>
        <v>0</v>
      </c>
      <c r="L99" s="87"/>
      <c r="M99" s="88"/>
      <c r="N99" s="88"/>
      <c r="O99" s="88"/>
      <c r="P99" s="102">
        <f t="shared" si="35"/>
        <v>0</v>
      </c>
      <c r="Q99" s="139">
        <f t="shared" si="36"/>
        <v>0</v>
      </c>
      <c r="R99" s="87"/>
      <c r="S99" s="88"/>
      <c r="T99" s="88"/>
      <c r="U99" s="88"/>
      <c r="V99" s="82"/>
    </row>
    <row r="100" spans="1:22" ht="27" customHeight="1">
      <c r="A100" s="36" t="s">
        <v>25</v>
      </c>
      <c r="B100" s="18"/>
      <c r="C100" s="97">
        <f aca="true" t="shared" si="37" ref="C100:U100">C101</f>
        <v>218885</v>
      </c>
      <c r="D100" s="103">
        <f t="shared" si="37"/>
        <v>95795</v>
      </c>
      <c r="E100" s="103">
        <f t="shared" si="37"/>
        <v>0</v>
      </c>
      <c r="F100" s="98">
        <f t="shared" si="37"/>
        <v>123090</v>
      </c>
      <c r="G100" s="99">
        <f t="shared" si="37"/>
        <v>40800</v>
      </c>
      <c r="H100" s="97">
        <f t="shared" si="37"/>
        <v>0</v>
      </c>
      <c r="I100" s="97">
        <f t="shared" si="37"/>
        <v>0</v>
      </c>
      <c r="J100" s="97">
        <f t="shared" si="37"/>
        <v>82290</v>
      </c>
      <c r="K100" s="98">
        <f t="shared" si="37"/>
        <v>0</v>
      </c>
      <c r="L100" s="99">
        <f t="shared" si="37"/>
        <v>0</v>
      </c>
      <c r="M100" s="97">
        <f t="shared" si="37"/>
        <v>0</v>
      </c>
      <c r="N100" s="97">
        <f t="shared" si="37"/>
        <v>0</v>
      </c>
      <c r="O100" s="97">
        <f t="shared" si="37"/>
        <v>0</v>
      </c>
      <c r="P100" s="98">
        <f t="shared" si="37"/>
        <v>0</v>
      </c>
      <c r="Q100" s="138">
        <f t="shared" si="37"/>
        <v>123090</v>
      </c>
      <c r="R100" s="99">
        <f t="shared" si="37"/>
        <v>0</v>
      </c>
      <c r="S100" s="97">
        <f t="shared" si="37"/>
        <v>0</v>
      </c>
      <c r="T100" s="97">
        <f t="shared" si="37"/>
        <v>0</v>
      </c>
      <c r="U100" s="97">
        <f t="shared" si="37"/>
        <v>0</v>
      </c>
      <c r="V100" s="82"/>
    </row>
    <row r="101" spans="1:22" ht="27" customHeight="1">
      <c r="A101" s="38"/>
      <c r="B101" s="25" t="s">
        <v>126</v>
      </c>
      <c r="C101" s="100">
        <v>218885</v>
      </c>
      <c r="D101" s="101">
        <f>C101-Q101</f>
        <v>95795</v>
      </c>
      <c r="E101" s="149"/>
      <c r="F101" s="102">
        <f>SUM(G101:J101)</f>
        <v>123090</v>
      </c>
      <c r="G101" s="87">
        <v>40800</v>
      </c>
      <c r="H101" s="88"/>
      <c r="I101" s="88"/>
      <c r="J101" s="88">
        <v>82290</v>
      </c>
      <c r="K101" s="102">
        <f>SUM(L101:O101)</f>
        <v>0</v>
      </c>
      <c r="L101" s="87"/>
      <c r="M101" s="88"/>
      <c r="N101" s="88"/>
      <c r="O101" s="88"/>
      <c r="P101" s="102">
        <f>SUM(R101:U101)</f>
        <v>0</v>
      </c>
      <c r="Q101" s="139">
        <f>SUM(E101,F101,K101,P101)</f>
        <v>123090</v>
      </c>
      <c r="R101" s="87"/>
      <c r="S101" s="88"/>
      <c r="T101" s="88"/>
      <c r="U101" s="88"/>
      <c r="V101" s="82"/>
    </row>
    <row r="102" spans="1:22" ht="27" customHeight="1">
      <c r="A102" s="34" t="s">
        <v>26</v>
      </c>
      <c r="B102" s="10"/>
      <c r="C102" s="116">
        <f aca="true" t="shared" si="38" ref="C102:U102">C103+C106+C109+C111</f>
        <v>457679</v>
      </c>
      <c r="D102" s="117">
        <f t="shared" si="38"/>
        <v>167680</v>
      </c>
      <c r="E102" s="117">
        <f t="shared" si="38"/>
        <v>127000</v>
      </c>
      <c r="F102" s="118">
        <f t="shared" si="38"/>
        <v>162999</v>
      </c>
      <c r="G102" s="119">
        <f t="shared" si="38"/>
        <v>92550</v>
      </c>
      <c r="H102" s="116">
        <f t="shared" si="38"/>
        <v>0</v>
      </c>
      <c r="I102" s="116">
        <f t="shared" si="38"/>
        <v>0</v>
      </c>
      <c r="J102" s="116">
        <f t="shared" si="38"/>
        <v>70449</v>
      </c>
      <c r="K102" s="118">
        <f t="shared" si="38"/>
        <v>0</v>
      </c>
      <c r="L102" s="119">
        <f t="shared" si="38"/>
        <v>0</v>
      </c>
      <c r="M102" s="116">
        <f t="shared" si="38"/>
        <v>0</v>
      </c>
      <c r="N102" s="116">
        <f t="shared" si="38"/>
        <v>0</v>
      </c>
      <c r="O102" s="116">
        <f t="shared" si="38"/>
        <v>0</v>
      </c>
      <c r="P102" s="118">
        <f t="shared" si="38"/>
        <v>0</v>
      </c>
      <c r="Q102" s="143">
        <f t="shared" si="38"/>
        <v>289999</v>
      </c>
      <c r="R102" s="119">
        <f t="shared" si="38"/>
        <v>0</v>
      </c>
      <c r="S102" s="116">
        <f t="shared" si="38"/>
        <v>0</v>
      </c>
      <c r="T102" s="116">
        <f t="shared" si="38"/>
        <v>0</v>
      </c>
      <c r="U102" s="116">
        <f t="shared" si="38"/>
        <v>0</v>
      </c>
      <c r="V102" s="82"/>
    </row>
    <row r="103" spans="1:22" ht="27" customHeight="1">
      <c r="A103" s="41" t="s">
        <v>28</v>
      </c>
      <c r="B103" s="18"/>
      <c r="C103" s="120">
        <f aca="true" t="shared" si="39" ref="C103:U103">SUM(C104:C105)</f>
        <v>251035</v>
      </c>
      <c r="D103" s="121">
        <f t="shared" si="39"/>
        <v>55485</v>
      </c>
      <c r="E103" s="121">
        <f t="shared" si="39"/>
        <v>81000</v>
      </c>
      <c r="F103" s="115">
        <f t="shared" si="39"/>
        <v>114550</v>
      </c>
      <c r="G103" s="122">
        <f t="shared" si="39"/>
        <v>76250</v>
      </c>
      <c r="H103" s="120">
        <f t="shared" si="39"/>
        <v>0</v>
      </c>
      <c r="I103" s="120">
        <f t="shared" si="39"/>
        <v>0</v>
      </c>
      <c r="J103" s="120">
        <f t="shared" si="39"/>
        <v>38300</v>
      </c>
      <c r="K103" s="115">
        <f t="shared" si="39"/>
        <v>0</v>
      </c>
      <c r="L103" s="122">
        <f t="shared" si="39"/>
        <v>0</v>
      </c>
      <c r="M103" s="120">
        <f t="shared" si="39"/>
        <v>0</v>
      </c>
      <c r="N103" s="120">
        <f t="shared" si="39"/>
        <v>0</v>
      </c>
      <c r="O103" s="120">
        <f t="shared" si="39"/>
        <v>0</v>
      </c>
      <c r="P103" s="115">
        <f t="shared" si="39"/>
        <v>0</v>
      </c>
      <c r="Q103" s="142">
        <f t="shared" si="39"/>
        <v>195550</v>
      </c>
      <c r="R103" s="122">
        <f t="shared" si="39"/>
        <v>0</v>
      </c>
      <c r="S103" s="120">
        <f t="shared" si="39"/>
        <v>0</v>
      </c>
      <c r="T103" s="120">
        <f t="shared" si="39"/>
        <v>0</v>
      </c>
      <c r="U103" s="120">
        <f t="shared" si="39"/>
        <v>0</v>
      </c>
      <c r="V103" s="82"/>
    </row>
    <row r="104" spans="1:22" ht="27" customHeight="1">
      <c r="A104" s="38"/>
      <c r="B104" s="85" t="s">
        <v>69</v>
      </c>
      <c r="C104" s="100">
        <v>241185</v>
      </c>
      <c r="D104" s="101">
        <f>C104-Q104</f>
        <v>55485</v>
      </c>
      <c r="E104" s="101">
        <v>81000</v>
      </c>
      <c r="F104" s="102">
        <f>SUM(G104:J104)</f>
        <v>104700</v>
      </c>
      <c r="G104" s="87">
        <v>66400</v>
      </c>
      <c r="H104" s="88">
        <v>0</v>
      </c>
      <c r="I104" s="88">
        <v>0</v>
      </c>
      <c r="J104" s="88">
        <v>38300</v>
      </c>
      <c r="K104" s="102">
        <f>SUM(L104:O104)</f>
        <v>0</v>
      </c>
      <c r="L104" s="87"/>
      <c r="M104" s="88"/>
      <c r="N104" s="88"/>
      <c r="O104" s="88"/>
      <c r="P104" s="102">
        <f>SUM(R104:U104)</f>
        <v>0</v>
      </c>
      <c r="Q104" s="139">
        <f>SUM(E104,F104,K104,P104)</f>
        <v>185700</v>
      </c>
      <c r="R104" s="87"/>
      <c r="S104" s="88"/>
      <c r="T104" s="88"/>
      <c r="U104" s="88"/>
      <c r="V104" s="82"/>
    </row>
    <row r="105" spans="1:22" ht="27" customHeight="1">
      <c r="A105" s="38"/>
      <c r="B105" s="85" t="s">
        <v>127</v>
      </c>
      <c r="C105" s="100">
        <v>9850</v>
      </c>
      <c r="D105" s="101">
        <f>C105-Q105</f>
        <v>0</v>
      </c>
      <c r="E105" s="101">
        <v>0</v>
      </c>
      <c r="F105" s="102">
        <f>SUM(G105:J105)</f>
        <v>9850</v>
      </c>
      <c r="G105" s="87">
        <v>9850</v>
      </c>
      <c r="H105" s="88">
        <v>0</v>
      </c>
      <c r="I105" s="88">
        <v>0</v>
      </c>
      <c r="J105" s="88">
        <v>0</v>
      </c>
      <c r="K105" s="102">
        <f>SUM(L105:O105)</f>
        <v>0</v>
      </c>
      <c r="L105" s="87"/>
      <c r="M105" s="88"/>
      <c r="N105" s="88"/>
      <c r="O105" s="88"/>
      <c r="P105" s="102">
        <f>SUM(R105:U105)</f>
        <v>0</v>
      </c>
      <c r="Q105" s="139">
        <f>SUM(E105,F105,K105,P105)</f>
        <v>9850</v>
      </c>
      <c r="R105" s="87"/>
      <c r="S105" s="88"/>
      <c r="T105" s="88"/>
      <c r="U105" s="88"/>
      <c r="V105" s="82"/>
    </row>
    <row r="106" spans="1:22" ht="27" customHeight="1">
      <c r="A106" s="41" t="s">
        <v>29</v>
      </c>
      <c r="B106" s="18"/>
      <c r="C106" s="120">
        <f aca="true" t="shared" si="40" ref="C106:U106">SUM(C107:C108)</f>
        <v>50000</v>
      </c>
      <c r="D106" s="121">
        <f t="shared" si="40"/>
        <v>4000</v>
      </c>
      <c r="E106" s="121">
        <f t="shared" si="40"/>
        <v>46000</v>
      </c>
      <c r="F106" s="115">
        <f t="shared" si="40"/>
        <v>0</v>
      </c>
      <c r="G106" s="122">
        <f t="shared" si="40"/>
        <v>0</v>
      </c>
      <c r="H106" s="120">
        <f t="shared" si="40"/>
        <v>0</v>
      </c>
      <c r="I106" s="120">
        <f t="shared" si="40"/>
        <v>0</v>
      </c>
      <c r="J106" s="120">
        <f t="shared" si="40"/>
        <v>0</v>
      </c>
      <c r="K106" s="115">
        <f t="shared" si="40"/>
        <v>0</v>
      </c>
      <c r="L106" s="122">
        <f t="shared" si="40"/>
        <v>0</v>
      </c>
      <c r="M106" s="120">
        <f t="shared" si="40"/>
        <v>0</v>
      </c>
      <c r="N106" s="120">
        <f t="shared" si="40"/>
        <v>0</v>
      </c>
      <c r="O106" s="120">
        <f t="shared" si="40"/>
        <v>0</v>
      </c>
      <c r="P106" s="115">
        <f t="shared" si="40"/>
        <v>0</v>
      </c>
      <c r="Q106" s="142">
        <f t="shared" si="40"/>
        <v>46000</v>
      </c>
      <c r="R106" s="122">
        <f t="shared" si="40"/>
        <v>0</v>
      </c>
      <c r="S106" s="120">
        <f t="shared" si="40"/>
        <v>0</v>
      </c>
      <c r="T106" s="120">
        <f t="shared" si="40"/>
        <v>0</v>
      </c>
      <c r="U106" s="120">
        <f t="shared" si="40"/>
        <v>0</v>
      </c>
      <c r="V106" s="82"/>
    </row>
    <row r="107" spans="1:22" ht="27" customHeight="1">
      <c r="A107" s="38"/>
      <c r="B107" s="86" t="s">
        <v>70</v>
      </c>
      <c r="C107" s="100">
        <v>50000</v>
      </c>
      <c r="D107" s="101">
        <f>C107-Q107</f>
        <v>4000</v>
      </c>
      <c r="E107" s="101">
        <v>46000</v>
      </c>
      <c r="F107" s="102">
        <f>SUM(G107:J107)</f>
        <v>0</v>
      </c>
      <c r="G107" s="87"/>
      <c r="H107" s="88"/>
      <c r="I107" s="88"/>
      <c r="J107" s="88"/>
      <c r="K107" s="102">
        <f>SUM(L107:O107)</f>
        <v>0</v>
      </c>
      <c r="L107" s="87"/>
      <c r="M107" s="88"/>
      <c r="N107" s="88"/>
      <c r="O107" s="88"/>
      <c r="P107" s="102">
        <f>SUM(R107:U107)</f>
        <v>0</v>
      </c>
      <c r="Q107" s="139">
        <f>SUM(E107,F107,K107,P107)</f>
        <v>46000</v>
      </c>
      <c r="R107" s="87"/>
      <c r="S107" s="88"/>
      <c r="T107" s="88"/>
      <c r="U107" s="88"/>
      <c r="V107" s="82"/>
    </row>
    <row r="108" spans="1:22" ht="27" customHeight="1">
      <c r="A108" s="38"/>
      <c r="B108" s="31"/>
      <c r="C108" s="100"/>
      <c r="D108" s="101">
        <f>C108-Q108</f>
        <v>0</v>
      </c>
      <c r="E108" s="101"/>
      <c r="F108" s="102">
        <f>SUM(G108:J108)</f>
        <v>0</v>
      </c>
      <c r="G108" s="87"/>
      <c r="H108" s="88"/>
      <c r="I108" s="88"/>
      <c r="J108" s="88"/>
      <c r="K108" s="102">
        <f>SUM(L108:O108)</f>
        <v>0</v>
      </c>
      <c r="L108" s="87"/>
      <c r="M108" s="88"/>
      <c r="N108" s="88"/>
      <c r="O108" s="88"/>
      <c r="P108" s="102">
        <f>SUM(R108:U108)</f>
        <v>0</v>
      </c>
      <c r="Q108" s="139">
        <f>SUM(E108,F108,K108,P108)</f>
        <v>0</v>
      </c>
      <c r="R108" s="87"/>
      <c r="S108" s="88"/>
      <c r="T108" s="88"/>
      <c r="U108" s="88"/>
      <c r="V108" s="82"/>
    </row>
    <row r="109" spans="1:22" ht="27" customHeight="1">
      <c r="A109" s="41" t="s">
        <v>93</v>
      </c>
      <c r="B109" s="18"/>
      <c r="C109" s="120">
        <f aca="true" t="shared" si="41" ref="C109:U109">C110</f>
        <v>156644</v>
      </c>
      <c r="D109" s="121">
        <f t="shared" si="41"/>
        <v>108195</v>
      </c>
      <c r="E109" s="121">
        <f t="shared" si="41"/>
        <v>0</v>
      </c>
      <c r="F109" s="115">
        <f t="shared" si="41"/>
        <v>48449</v>
      </c>
      <c r="G109" s="122">
        <f t="shared" si="41"/>
        <v>16300</v>
      </c>
      <c r="H109" s="120">
        <f t="shared" si="41"/>
        <v>0</v>
      </c>
      <c r="I109" s="120">
        <f t="shared" si="41"/>
        <v>0</v>
      </c>
      <c r="J109" s="120">
        <f t="shared" si="41"/>
        <v>32149</v>
      </c>
      <c r="K109" s="115">
        <f t="shared" si="41"/>
        <v>0</v>
      </c>
      <c r="L109" s="122">
        <f t="shared" si="41"/>
        <v>0</v>
      </c>
      <c r="M109" s="120">
        <f t="shared" si="41"/>
        <v>0</v>
      </c>
      <c r="N109" s="120">
        <f t="shared" si="41"/>
        <v>0</v>
      </c>
      <c r="O109" s="120">
        <f t="shared" si="41"/>
        <v>0</v>
      </c>
      <c r="P109" s="115">
        <f t="shared" si="41"/>
        <v>0</v>
      </c>
      <c r="Q109" s="142">
        <f t="shared" si="41"/>
        <v>48449</v>
      </c>
      <c r="R109" s="122">
        <f t="shared" si="41"/>
        <v>0</v>
      </c>
      <c r="S109" s="120">
        <f t="shared" si="41"/>
        <v>0</v>
      </c>
      <c r="T109" s="120">
        <f t="shared" si="41"/>
        <v>0</v>
      </c>
      <c r="U109" s="120">
        <f t="shared" si="41"/>
        <v>0</v>
      </c>
      <c r="V109" s="82"/>
    </row>
    <row r="110" spans="1:22" ht="27" customHeight="1">
      <c r="A110" s="38"/>
      <c r="B110" s="86" t="s">
        <v>95</v>
      </c>
      <c r="C110" s="100">
        <v>156644</v>
      </c>
      <c r="D110" s="101">
        <f>C110-Q110</f>
        <v>108195</v>
      </c>
      <c r="E110" s="101"/>
      <c r="F110" s="102">
        <f>SUM(G110:J110)</f>
        <v>48449</v>
      </c>
      <c r="G110" s="87">
        <v>16300</v>
      </c>
      <c r="H110" s="88"/>
      <c r="I110" s="88"/>
      <c r="J110" s="88">
        <v>32149</v>
      </c>
      <c r="K110" s="102">
        <f>SUM(L110:O110)</f>
        <v>0</v>
      </c>
      <c r="L110" s="87"/>
      <c r="M110" s="88"/>
      <c r="N110" s="88"/>
      <c r="O110" s="88"/>
      <c r="P110" s="102">
        <f>SUM(R110:U110)</f>
        <v>0</v>
      </c>
      <c r="Q110" s="139">
        <f>SUM(E110,F110,K110,P110)</f>
        <v>48449</v>
      </c>
      <c r="R110" s="87"/>
      <c r="S110" s="88"/>
      <c r="T110" s="88"/>
      <c r="U110" s="88"/>
      <c r="V110" s="82"/>
    </row>
    <row r="111" spans="1:22" ht="27" customHeight="1">
      <c r="A111" s="41" t="s">
        <v>37</v>
      </c>
      <c r="B111" s="18"/>
      <c r="C111" s="120">
        <f aca="true" t="shared" si="42" ref="C111:U111">C112</f>
        <v>0</v>
      </c>
      <c r="D111" s="121">
        <f t="shared" si="42"/>
        <v>0</v>
      </c>
      <c r="E111" s="121">
        <f t="shared" si="42"/>
        <v>0</v>
      </c>
      <c r="F111" s="115">
        <f t="shared" si="42"/>
        <v>0</v>
      </c>
      <c r="G111" s="122">
        <f t="shared" si="42"/>
        <v>0</v>
      </c>
      <c r="H111" s="120">
        <f t="shared" si="42"/>
        <v>0</v>
      </c>
      <c r="I111" s="120">
        <f t="shared" si="42"/>
        <v>0</v>
      </c>
      <c r="J111" s="120">
        <f t="shared" si="42"/>
        <v>0</v>
      </c>
      <c r="K111" s="115">
        <f t="shared" si="42"/>
        <v>0</v>
      </c>
      <c r="L111" s="122">
        <f t="shared" si="42"/>
        <v>0</v>
      </c>
      <c r="M111" s="120">
        <f t="shared" si="42"/>
        <v>0</v>
      </c>
      <c r="N111" s="120">
        <f t="shared" si="42"/>
        <v>0</v>
      </c>
      <c r="O111" s="120">
        <f t="shared" si="42"/>
        <v>0</v>
      </c>
      <c r="P111" s="115">
        <f t="shared" si="42"/>
        <v>0</v>
      </c>
      <c r="Q111" s="142">
        <f t="shared" si="42"/>
        <v>0</v>
      </c>
      <c r="R111" s="122">
        <f t="shared" si="42"/>
        <v>0</v>
      </c>
      <c r="S111" s="120">
        <f t="shared" si="42"/>
        <v>0</v>
      </c>
      <c r="T111" s="120">
        <f t="shared" si="42"/>
        <v>0</v>
      </c>
      <c r="U111" s="120">
        <f t="shared" si="42"/>
        <v>0</v>
      </c>
      <c r="V111" s="82"/>
    </row>
    <row r="112" spans="1:22" ht="27" customHeight="1">
      <c r="A112" s="38"/>
      <c r="B112" s="31"/>
      <c r="C112" s="100"/>
      <c r="D112" s="101">
        <f>C112-Q112</f>
        <v>0</v>
      </c>
      <c r="E112" s="101"/>
      <c r="F112" s="102">
        <f>SUM(G112:J112)</f>
        <v>0</v>
      </c>
      <c r="G112" s="87"/>
      <c r="H112" s="88"/>
      <c r="I112" s="88"/>
      <c r="J112" s="88"/>
      <c r="K112" s="102">
        <f>SUM(L112:O112)</f>
        <v>0</v>
      </c>
      <c r="L112" s="87"/>
      <c r="M112" s="88"/>
      <c r="N112" s="88"/>
      <c r="O112" s="88"/>
      <c r="P112" s="102">
        <f>SUM(R112:U112)</f>
        <v>0</v>
      </c>
      <c r="Q112" s="139">
        <f>SUM(E112,F112,K112,P112)</f>
        <v>0</v>
      </c>
      <c r="R112" s="87"/>
      <c r="S112" s="88"/>
      <c r="T112" s="88"/>
      <c r="U112" s="88"/>
      <c r="V112" s="82"/>
    </row>
    <row r="113" spans="1:22" ht="27" customHeight="1">
      <c r="A113" s="34" t="s">
        <v>27</v>
      </c>
      <c r="B113" s="10"/>
      <c r="C113" s="116">
        <f aca="true" t="shared" si="43" ref="C113:U113">C114</f>
        <v>2149000</v>
      </c>
      <c r="D113" s="94">
        <f t="shared" si="43"/>
        <v>1210000</v>
      </c>
      <c r="E113" s="94">
        <f t="shared" si="43"/>
        <v>419000</v>
      </c>
      <c r="F113" s="118">
        <f t="shared" si="43"/>
        <v>520000</v>
      </c>
      <c r="G113" s="119">
        <f t="shared" si="43"/>
        <v>432538</v>
      </c>
      <c r="H113" s="116">
        <f t="shared" si="43"/>
        <v>36000</v>
      </c>
      <c r="I113" s="116">
        <f t="shared" si="43"/>
        <v>34840</v>
      </c>
      <c r="J113" s="116">
        <f t="shared" si="43"/>
        <v>16622</v>
      </c>
      <c r="K113" s="118">
        <f t="shared" si="43"/>
        <v>0</v>
      </c>
      <c r="L113" s="119">
        <f t="shared" si="43"/>
        <v>0</v>
      </c>
      <c r="M113" s="116">
        <f t="shared" si="43"/>
        <v>0</v>
      </c>
      <c r="N113" s="116">
        <f t="shared" si="43"/>
        <v>0</v>
      </c>
      <c r="O113" s="116">
        <f t="shared" si="43"/>
        <v>0</v>
      </c>
      <c r="P113" s="118">
        <f t="shared" si="43"/>
        <v>0</v>
      </c>
      <c r="Q113" s="143">
        <f t="shared" si="43"/>
        <v>939000</v>
      </c>
      <c r="R113" s="119">
        <f t="shared" si="43"/>
        <v>0</v>
      </c>
      <c r="S113" s="116">
        <f t="shared" si="43"/>
        <v>0</v>
      </c>
      <c r="T113" s="116">
        <f t="shared" si="43"/>
        <v>0</v>
      </c>
      <c r="U113" s="116">
        <f t="shared" si="43"/>
        <v>0</v>
      </c>
      <c r="V113" s="82"/>
    </row>
    <row r="114" spans="1:22" ht="27" customHeight="1">
      <c r="A114" s="36" t="s">
        <v>38</v>
      </c>
      <c r="B114" s="37"/>
      <c r="C114" s="123">
        <f aca="true" t="shared" si="44" ref="C114:U114">SUM(C115:C117)</f>
        <v>2149000</v>
      </c>
      <c r="D114" s="124">
        <f t="shared" si="44"/>
        <v>1210000</v>
      </c>
      <c r="E114" s="124">
        <f t="shared" si="44"/>
        <v>419000</v>
      </c>
      <c r="F114" s="115">
        <f t="shared" si="44"/>
        <v>520000</v>
      </c>
      <c r="G114" s="125">
        <f t="shared" si="44"/>
        <v>432538</v>
      </c>
      <c r="H114" s="123">
        <f t="shared" si="44"/>
        <v>36000</v>
      </c>
      <c r="I114" s="123">
        <f t="shared" si="44"/>
        <v>34840</v>
      </c>
      <c r="J114" s="123">
        <f t="shared" si="44"/>
        <v>16622</v>
      </c>
      <c r="K114" s="115">
        <f t="shared" si="44"/>
        <v>0</v>
      </c>
      <c r="L114" s="125">
        <f t="shared" si="44"/>
        <v>0</v>
      </c>
      <c r="M114" s="123">
        <f t="shared" si="44"/>
        <v>0</v>
      </c>
      <c r="N114" s="123">
        <f t="shared" si="44"/>
        <v>0</v>
      </c>
      <c r="O114" s="123">
        <f t="shared" si="44"/>
        <v>0</v>
      </c>
      <c r="P114" s="115">
        <f t="shared" si="44"/>
        <v>0</v>
      </c>
      <c r="Q114" s="142">
        <f t="shared" si="44"/>
        <v>939000</v>
      </c>
      <c r="R114" s="125">
        <f t="shared" si="44"/>
        <v>0</v>
      </c>
      <c r="S114" s="123">
        <f t="shared" si="44"/>
        <v>0</v>
      </c>
      <c r="T114" s="123">
        <f t="shared" si="44"/>
        <v>0</v>
      </c>
      <c r="U114" s="123">
        <f t="shared" si="44"/>
        <v>0</v>
      </c>
      <c r="V114" s="82"/>
    </row>
    <row r="115" spans="1:22" ht="27" customHeight="1">
      <c r="A115" s="38"/>
      <c r="B115" s="25" t="s">
        <v>56</v>
      </c>
      <c r="C115" s="100">
        <v>2149000</v>
      </c>
      <c r="D115" s="101">
        <f>C115-Q115</f>
        <v>1210000</v>
      </c>
      <c r="E115" s="101">
        <v>419000</v>
      </c>
      <c r="F115" s="102">
        <f>SUM(G115:J115)</f>
        <v>520000</v>
      </c>
      <c r="G115" s="87">
        <v>432538</v>
      </c>
      <c r="H115" s="88">
        <v>36000</v>
      </c>
      <c r="I115" s="88">
        <v>34840</v>
      </c>
      <c r="J115" s="88">
        <v>16622</v>
      </c>
      <c r="K115" s="102">
        <f>SUM(L115:O115)</f>
        <v>0</v>
      </c>
      <c r="L115" s="87"/>
      <c r="M115" s="88"/>
      <c r="N115" s="88"/>
      <c r="O115" s="88"/>
      <c r="P115" s="102">
        <f>SUM(R115:U115)</f>
        <v>0</v>
      </c>
      <c r="Q115" s="139">
        <f>SUM(E115,F115,K115,P115)</f>
        <v>939000</v>
      </c>
      <c r="R115" s="87"/>
      <c r="S115" s="88"/>
      <c r="T115" s="88"/>
      <c r="U115" s="88"/>
      <c r="V115" s="82"/>
    </row>
    <row r="116" spans="1:22" ht="27" customHeight="1">
      <c r="A116" s="38"/>
      <c r="B116" s="25"/>
      <c r="C116" s="100"/>
      <c r="D116" s="101">
        <f>C116-Q116</f>
        <v>0</v>
      </c>
      <c r="E116" s="101"/>
      <c r="F116" s="102">
        <f>SUM(G116:J116)</f>
        <v>0</v>
      </c>
      <c r="G116" s="87">
        <v>0</v>
      </c>
      <c r="H116" s="88">
        <v>0</v>
      </c>
      <c r="I116" s="88">
        <v>0</v>
      </c>
      <c r="J116" s="88">
        <v>0</v>
      </c>
      <c r="K116" s="102">
        <f>SUM(L116:O116)</f>
        <v>0</v>
      </c>
      <c r="L116" s="87">
        <v>0</v>
      </c>
      <c r="M116" s="88">
        <v>0</v>
      </c>
      <c r="N116" s="88">
        <v>0</v>
      </c>
      <c r="O116" s="88">
        <v>0</v>
      </c>
      <c r="P116" s="102">
        <f>SUM(R116:U116)</f>
        <v>0</v>
      </c>
      <c r="Q116" s="139">
        <f>SUM(E116,F116,K116,P116)</f>
        <v>0</v>
      </c>
      <c r="R116" s="87">
        <v>0</v>
      </c>
      <c r="S116" s="88">
        <v>0</v>
      </c>
      <c r="T116" s="88">
        <v>0</v>
      </c>
      <c r="U116" s="88">
        <v>0</v>
      </c>
      <c r="V116" s="82"/>
    </row>
    <row r="117" spans="1:22" ht="27" customHeight="1">
      <c r="A117" s="38"/>
      <c r="B117" s="25"/>
      <c r="C117" s="100"/>
      <c r="D117" s="101">
        <f>C117-Q117</f>
        <v>0</v>
      </c>
      <c r="E117" s="101"/>
      <c r="F117" s="102">
        <f>SUM(G117:J117)</f>
        <v>0</v>
      </c>
      <c r="G117" s="87"/>
      <c r="H117" s="88"/>
      <c r="I117" s="88"/>
      <c r="J117" s="88"/>
      <c r="K117" s="102">
        <f>SUM(L117:O117)</f>
        <v>0</v>
      </c>
      <c r="L117" s="87"/>
      <c r="M117" s="88"/>
      <c r="N117" s="88"/>
      <c r="O117" s="88"/>
      <c r="P117" s="102">
        <f>SUM(R117:U117)</f>
        <v>0</v>
      </c>
      <c r="Q117" s="139">
        <f>SUM(E117,F117,K117,P117)</f>
        <v>0</v>
      </c>
      <c r="R117" s="87"/>
      <c r="S117" s="88"/>
      <c r="T117" s="88"/>
      <c r="U117" s="88"/>
      <c r="V117" s="82"/>
    </row>
    <row r="118" spans="1:22" ht="27" customHeight="1">
      <c r="A118" s="33" t="s">
        <v>30</v>
      </c>
      <c r="B118" s="6"/>
      <c r="C118" s="126">
        <f aca="true" t="shared" si="45" ref="C118:U118">C124+C119</f>
        <v>0</v>
      </c>
      <c r="D118" s="127">
        <f t="shared" si="45"/>
        <v>0</v>
      </c>
      <c r="E118" s="127">
        <f t="shared" si="45"/>
        <v>0</v>
      </c>
      <c r="F118" s="128">
        <f t="shared" si="45"/>
        <v>0</v>
      </c>
      <c r="G118" s="129">
        <f t="shared" si="45"/>
        <v>0</v>
      </c>
      <c r="H118" s="126">
        <f t="shared" si="45"/>
        <v>0</v>
      </c>
      <c r="I118" s="126">
        <f t="shared" si="45"/>
        <v>0</v>
      </c>
      <c r="J118" s="126">
        <f t="shared" si="45"/>
        <v>0</v>
      </c>
      <c r="K118" s="128">
        <f t="shared" si="45"/>
        <v>0</v>
      </c>
      <c r="L118" s="129">
        <f t="shared" si="45"/>
        <v>0</v>
      </c>
      <c r="M118" s="126">
        <f t="shared" si="45"/>
        <v>0</v>
      </c>
      <c r="N118" s="126">
        <f t="shared" si="45"/>
        <v>0</v>
      </c>
      <c r="O118" s="126">
        <f t="shared" si="45"/>
        <v>0</v>
      </c>
      <c r="P118" s="128">
        <f t="shared" si="45"/>
        <v>0</v>
      </c>
      <c r="Q118" s="144">
        <f t="shared" si="45"/>
        <v>0</v>
      </c>
      <c r="R118" s="129">
        <f t="shared" si="45"/>
        <v>0</v>
      </c>
      <c r="S118" s="126">
        <f t="shared" si="45"/>
        <v>0</v>
      </c>
      <c r="T118" s="126">
        <f t="shared" si="45"/>
        <v>0</v>
      </c>
      <c r="U118" s="126">
        <f t="shared" si="45"/>
        <v>0</v>
      </c>
      <c r="V118" s="82"/>
    </row>
    <row r="119" spans="1:22" ht="27" customHeight="1">
      <c r="A119" s="45" t="s">
        <v>31</v>
      </c>
      <c r="B119" s="10"/>
      <c r="C119" s="116">
        <f aca="true" t="shared" si="46" ref="C119:U119">C120+C122</f>
        <v>0</v>
      </c>
      <c r="D119" s="117">
        <f t="shared" si="46"/>
        <v>0</v>
      </c>
      <c r="E119" s="117">
        <f t="shared" si="46"/>
        <v>0</v>
      </c>
      <c r="F119" s="118">
        <f t="shared" si="46"/>
        <v>0</v>
      </c>
      <c r="G119" s="119">
        <f t="shared" si="46"/>
        <v>0</v>
      </c>
      <c r="H119" s="116">
        <f t="shared" si="46"/>
        <v>0</v>
      </c>
      <c r="I119" s="116">
        <f t="shared" si="46"/>
        <v>0</v>
      </c>
      <c r="J119" s="116">
        <f t="shared" si="46"/>
        <v>0</v>
      </c>
      <c r="K119" s="118">
        <f t="shared" si="46"/>
        <v>0</v>
      </c>
      <c r="L119" s="119">
        <f t="shared" si="46"/>
        <v>0</v>
      </c>
      <c r="M119" s="116">
        <f t="shared" si="46"/>
        <v>0</v>
      </c>
      <c r="N119" s="116">
        <f t="shared" si="46"/>
        <v>0</v>
      </c>
      <c r="O119" s="116">
        <f t="shared" si="46"/>
        <v>0</v>
      </c>
      <c r="P119" s="118">
        <f t="shared" si="46"/>
        <v>0</v>
      </c>
      <c r="Q119" s="143">
        <f t="shared" si="46"/>
        <v>0</v>
      </c>
      <c r="R119" s="119">
        <f t="shared" si="46"/>
        <v>0</v>
      </c>
      <c r="S119" s="116">
        <f t="shared" si="46"/>
        <v>0</v>
      </c>
      <c r="T119" s="116">
        <f t="shared" si="46"/>
        <v>0</v>
      </c>
      <c r="U119" s="116">
        <f t="shared" si="46"/>
        <v>0</v>
      </c>
      <c r="V119" s="82"/>
    </row>
    <row r="120" spans="1:22" ht="26.25" customHeight="1">
      <c r="A120" s="54" t="s">
        <v>44</v>
      </c>
      <c r="B120" s="18"/>
      <c r="C120" s="120">
        <f aca="true" t="shared" si="47" ref="C120:U120">C121</f>
        <v>0</v>
      </c>
      <c r="D120" s="121">
        <f t="shared" si="47"/>
        <v>0</v>
      </c>
      <c r="E120" s="121">
        <f t="shared" si="47"/>
        <v>0</v>
      </c>
      <c r="F120" s="115">
        <f t="shared" si="47"/>
        <v>0</v>
      </c>
      <c r="G120" s="122">
        <f t="shared" si="47"/>
        <v>0</v>
      </c>
      <c r="H120" s="120">
        <f t="shared" si="47"/>
        <v>0</v>
      </c>
      <c r="I120" s="120">
        <f t="shared" si="47"/>
        <v>0</v>
      </c>
      <c r="J120" s="120">
        <f t="shared" si="47"/>
        <v>0</v>
      </c>
      <c r="K120" s="115">
        <f t="shared" si="47"/>
        <v>0</v>
      </c>
      <c r="L120" s="122">
        <f t="shared" si="47"/>
        <v>0</v>
      </c>
      <c r="M120" s="120">
        <f t="shared" si="47"/>
        <v>0</v>
      </c>
      <c r="N120" s="120">
        <f t="shared" si="47"/>
        <v>0</v>
      </c>
      <c r="O120" s="120">
        <f t="shared" si="47"/>
        <v>0</v>
      </c>
      <c r="P120" s="115">
        <f t="shared" si="47"/>
        <v>0</v>
      </c>
      <c r="Q120" s="142">
        <f t="shared" si="47"/>
        <v>0</v>
      </c>
      <c r="R120" s="122">
        <f t="shared" si="47"/>
        <v>0</v>
      </c>
      <c r="S120" s="120">
        <f t="shared" si="47"/>
        <v>0</v>
      </c>
      <c r="T120" s="120">
        <f t="shared" si="47"/>
        <v>0</v>
      </c>
      <c r="U120" s="120">
        <f t="shared" si="47"/>
        <v>0</v>
      </c>
      <c r="V120" s="82"/>
    </row>
    <row r="121" spans="1:22" ht="26.25" customHeight="1">
      <c r="A121" s="55"/>
      <c r="B121" s="25"/>
      <c r="C121" s="100"/>
      <c r="D121" s="101">
        <f>C121-Q121</f>
        <v>0</v>
      </c>
      <c r="E121" s="101"/>
      <c r="F121" s="102">
        <f>SUM(G121:J121)</f>
        <v>0</v>
      </c>
      <c r="G121" s="87"/>
      <c r="H121" s="88"/>
      <c r="I121" s="88"/>
      <c r="J121" s="88"/>
      <c r="K121" s="102">
        <f>SUM(L121:O121)</f>
        <v>0</v>
      </c>
      <c r="L121" s="87"/>
      <c r="M121" s="88"/>
      <c r="N121" s="88"/>
      <c r="O121" s="88"/>
      <c r="P121" s="102">
        <f>SUM(R121:U121)</f>
        <v>0</v>
      </c>
      <c r="Q121" s="139">
        <f>SUM(E121,F121,K121,P121)</f>
        <v>0</v>
      </c>
      <c r="R121" s="87"/>
      <c r="S121" s="88"/>
      <c r="T121" s="88"/>
      <c r="U121" s="88"/>
      <c r="V121" s="82"/>
    </row>
    <row r="122" spans="1:22" ht="26.25" customHeight="1">
      <c r="A122" s="54" t="s">
        <v>32</v>
      </c>
      <c r="B122" s="18"/>
      <c r="C122" s="120">
        <f aca="true" t="shared" si="48" ref="C122:U122">C123</f>
        <v>0</v>
      </c>
      <c r="D122" s="121">
        <f t="shared" si="48"/>
        <v>0</v>
      </c>
      <c r="E122" s="121">
        <f t="shared" si="48"/>
        <v>0</v>
      </c>
      <c r="F122" s="115">
        <f t="shared" si="48"/>
        <v>0</v>
      </c>
      <c r="G122" s="122">
        <f t="shared" si="48"/>
        <v>0</v>
      </c>
      <c r="H122" s="120">
        <f t="shared" si="48"/>
        <v>0</v>
      </c>
      <c r="I122" s="120">
        <f t="shared" si="48"/>
        <v>0</v>
      </c>
      <c r="J122" s="120">
        <f t="shared" si="48"/>
        <v>0</v>
      </c>
      <c r="K122" s="115">
        <f t="shared" si="48"/>
        <v>0</v>
      </c>
      <c r="L122" s="122">
        <f t="shared" si="48"/>
        <v>0</v>
      </c>
      <c r="M122" s="120">
        <f t="shared" si="48"/>
        <v>0</v>
      </c>
      <c r="N122" s="120">
        <f t="shared" si="48"/>
        <v>0</v>
      </c>
      <c r="O122" s="120">
        <f t="shared" si="48"/>
        <v>0</v>
      </c>
      <c r="P122" s="115">
        <f t="shared" si="48"/>
        <v>0</v>
      </c>
      <c r="Q122" s="142">
        <f t="shared" si="48"/>
        <v>0</v>
      </c>
      <c r="R122" s="122">
        <f t="shared" si="48"/>
        <v>0</v>
      </c>
      <c r="S122" s="120">
        <f t="shared" si="48"/>
        <v>0</v>
      </c>
      <c r="T122" s="120">
        <f t="shared" si="48"/>
        <v>0</v>
      </c>
      <c r="U122" s="120">
        <f t="shared" si="48"/>
        <v>0</v>
      </c>
      <c r="V122" s="82"/>
    </row>
    <row r="123" spans="1:22" ht="27" customHeight="1">
      <c r="A123" s="55"/>
      <c r="B123" s="25"/>
      <c r="C123" s="100"/>
      <c r="D123" s="101">
        <f>C123-Q123</f>
        <v>0</v>
      </c>
      <c r="E123" s="101"/>
      <c r="F123" s="102">
        <f>SUM(G123:J123)</f>
        <v>0</v>
      </c>
      <c r="G123" s="87"/>
      <c r="H123" s="88"/>
      <c r="I123" s="88"/>
      <c r="J123" s="88"/>
      <c r="K123" s="102">
        <f>SUM(L123:O123)</f>
        <v>0</v>
      </c>
      <c r="L123" s="87"/>
      <c r="M123" s="88"/>
      <c r="N123" s="88"/>
      <c r="O123" s="88"/>
      <c r="P123" s="102">
        <f>SUM(R123:U123)</f>
        <v>0</v>
      </c>
      <c r="Q123" s="139">
        <f>SUM(E123,F123,K123,P123)</f>
        <v>0</v>
      </c>
      <c r="R123" s="87"/>
      <c r="S123" s="88"/>
      <c r="T123" s="88"/>
      <c r="U123" s="88"/>
      <c r="V123" s="82"/>
    </row>
    <row r="124" spans="1:22" ht="27" customHeight="1">
      <c r="A124" s="45" t="s">
        <v>39</v>
      </c>
      <c r="B124" s="10"/>
      <c r="C124" s="116">
        <f aca="true" t="shared" si="49" ref="C124:U124">C125+C128</f>
        <v>0</v>
      </c>
      <c r="D124" s="117">
        <f t="shared" si="49"/>
        <v>0</v>
      </c>
      <c r="E124" s="117">
        <f t="shared" si="49"/>
        <v>0</v>
      </c>
      <c r="F124" s="118">
        <f t="shared" si="49"/>
        <v>0</v>
      </c>
      <c r="G124" s="119">
        <f t="shared" si="49"/>
        <v>0</v>
      </c>
      <c r="H124" s="116">
        <f t="shared" si="49"/>
        <v>0</v>
      </c>
      <c r="I124" s="116">
        <f t="shared" si="49"/>
        <v>0</v>
      </c>
      <c r="J124" s="116">
        <f t="shared" si="49"/>
        <v>0</v>
      </c>
      <c r="K124" s="118">
        <f t="shared" si="49"/>
        <v>0</v>
      </c>
      <c r="L124" s="119">
        <f t="shared" si="49"/>
        <v>0</v>
      </c>
      <c r="M124" s="116">
        <f t="shared" si="49"/>
        <v>0</v>
      </c>
      <c r="N124" s="116">
        <f t="shared" si="49"/>
        <v>0</v>
      </c>
      <c r="O124" s="116">
        <f t="shared" si="49"/>
        <v>0</v>
      </c>
      <c r="P124" s="118">
        <f t="shared" si="49"/>
        <v>0</v>
      </c>
      <c r="Q124" s="143">
        <f t="shared" si="49"/>
        <v>0</v>
      </c>
      <c r="R124" s="119">
        <f t="shared" si="49"/>
        <v>0</v>
      </c>
      <c r="S124" s="116">
        <f t="shared" si="49"/>
        <v>0</v>
      </c>
      <c r="T124" s="116">
        <f t="shared" si="49"/>
        <v>0</v>
      </c>
      <c r="U124" s="116">
        <f t="shared" si="49"/>
        <v>0</v>
      </c>
      <c r="V124" s="82"/>
    </row>
    <row r="125" spans="1:22" ht="27" customHeight="1">
      <c r="A125" s="54" t="s">
        <v>33</v>
      </c>
      <c r="B125" s="18"/>
      <c r="C125" s="120">
        <f aca="true" t="shared" si="50" ref="C125:U125">SUM(C126:C127)</f>
        <v>0</v>
      </c>
      <c r="D125" s="121">
        <f t="shared" si="50"/>
        <v>0</v>
      </c>
      <c r="E125" s="121">
        <f t="shared" si="50"/>
        <v>0</v>
      </c>
      <c r="F125" s="115">
        <f t="shared" si="50"/>
        <v>0</v>
      </c>
      <c r="G125" s="122">
        <f t="shared" si="50"/>
        <v>0</v>
      </c>
      <c r="H125" s="120">
        <f t="shared" si="50"/>
        <v>0</v>
      </c>
      <c r="I125" s="120">
        <f t="shared" si="50"/>
        <v>0</v>
      </c>
      <c r="J125" s="120">
        <f t="shared" si="50"/>
        <v>0</v>
      </c>
      <c r="K125" s="115">
        <f t="shared" si="50"/>
        <v>0</v>
      </c>
      <c r="L125" s="122">
        <f t="shared" si="50"/>
        <v>0</v>
      </c>
      <c r="M125" s="120">
        <f t="shared" si="50"/>
        <v>0</v>
      </c>
      <c r="N125" s="120">
        <f t="shared" si="50"/>
        <v>0</v>
      </c>
      <c r="O125" s="120">
        <f t="shared" si="50"/>
        <v>0</v>
      </c>
      <c r="P125" s="115">
        <f t="shared" si="50"/>
        <v>0</v>
      </c>
      <c r="Q125" s="142">
        <f t="shared" si="50"/>
        <v>0</v>
      </c>
      <c r="R125" s="122">
        <f t="shared" si="50"/>
        <v>0</v>
      </c>
      <c r="S125" s="120">
        <f t="shared" si="50"/>
        <v>0</v>
      </c>
      <c r="T125" s="120">
        <f t="shared" si="50"/>
        <v>0</v>
      </c>
      <c r="U125" s="120">
        <f t="shared" si="50"/>
        <v>0</v>
      </c>
      <c r="V125" s="82"/>
    </row>
    <row r="126" spans="1:22" ht="27" customHeight="1">
      <c r="A126" s="56"/>
      <c r="B126" s="25"/>
      <c r="C126" s="100"/>
      <c r="D126" s="101">
        <f>C126-Q126</f>
        <v>0</v>
      </c>
      <c r="E126" s="101"/>
      <c r="F126" s="102">
        <f>SUM(G126:J126)</f>
        <v>0</v>
      </c>
      <c r="G126" s="87"/>
      <c r="H126" s="88"/>
      <c r="I126" s="88"/>
      <c r="J126" s="88"/>
      <c r="K126" s="102">
        <f>SUM(L126:O126)</f>
        <v>0</v>
      </c>
      <c r="L126" s="87"/>
      <c r="M126" s="88"/>
      <c r="N126" s="88"/>
      <c r="O126" s="88"/>
      <c r="P126" s="102">
        <f>SUM(R126:U126)</f>
        <v>0</v>
      </c>
      <c r="Q126" s="139">
        <f>SUM(E126,F126,K126,P126)</f>
        <v>0</v>
      </c>
      <c r="R126" s="87"/>
      <c r="S126" s="88"/>
      <c r="T126" s="88"/>
      <c r="U126" s="88"/>
      <c r="V126" s="82"/>
    </row>
    <row r="127" spans="1:22" ht="27" customHeight="1">
      <c r="A127" s="55"/>
      <c r="B127" s="25"/>
      <c r="C127" s="100"/>
      <c r="D127" s="101">
        <f>C127-Q127</f>
        <v>0</v>
      </c>
      <c r="E127" s="101"/>
      <c r="F127" s="102">
        <f>SUM(G127:J127)</f>
        <v>0</v>
      </c>
      <c r="G127" s="87"/>
      <c r="H127" s="88"/>
      <c r="I127" s="88"/>
      <c r="J127" s="88"/>
      <c r="K127" s="102">
        <f>SUM(L127:O127)</f>
        <v>0</v>
      </c>
      <c r="L127" s="87"/>
      <c r="M127" s="88"/>
      <c r="N127" s="88"/>
      <c r="O127" s="88"/>
      <c r="P127" s="102">
        <f>SUM(R127:U127)</f>
        <v>0</v>
      </c>
      <c r="Q127" s="139">
        <f>SUM(E127,F127,K127,P127)</f>
        <v>0</v>
      </c>
      <c r="R127" s="87"/>
      <c r="S127" s="88"/>
      <c r="T127" s="88"/>
      <c r="U127" s="88"/>
      <c r="V127" s="82"/>
    </row>
    <row r="128" spans="1:22" ht="27" customHeight="1">
      <c r="A128" s="54" t="s">
        <v>34</v>
      </c>
      <c r="B128" s="18"/>
      <c r="C128" s="120">
        <f aca="true" t="shared" si="51" ref="C128:U128">C129</f>
        <v>0</v>
      </c>
      <c r="D128" s="121">
        <f t="shared" si="51"/>
        <v>0</v>
      </c>
      <c r="E128" s="121">
        <f t="shared" si="51"/>
        <v>0</v>
      </c>
      <c r="F128" s="115">
        <f t="shared" si="51"/>
        <v>0</v>
      </c>
      <c r="G128" s="122">
        <f t="shared" si="51"/>
        <v>0</v>
      </c>
      <c r="H128" s="120">
        <f t="shared" si="51"/>
        <v>0</v>
      </c>
      <c r="I128" s="120">
        <f t="shared" si="51"/>
        <v>0</v>
      </c>
      <c r="J128" s="120">
        <f t="shared" si="51"/>
        <v>0</v>
      </c>
      <c r="K128" s="115">
        <f t="shared" si="51"/>
        <v>0</v>
      </c>
      <c r="L128" s="122">
        <f t="shared" si="51"/>
        <v>0</v>
      </c>
      <c r="M128" s="120">
        <f t="shared" si="51"/>
        <v>0</v>
      </c>
      <c r="N128" s="120">
        <f t="shared" si="51"/>
        <v>0</v>
      </c>
      <c r="O128" s="120">
        <f t="shared" si="51"/>
        <v>0</v>
      </c>
      <c r="P128" s="115">
        <f t="shared" si="51"/>
        <v>0</v>
      </c>
      <c r="Q128" s="142">
        <f t="shared" si="51"/>
        <v>0</v>
      </c>
      <c r="R128" s="122">
        <f t="shared" si="51"/>
        <v>0</v>
      </c>
      <c r="S128" s="120">
        <f t="shared" si="51"/>
        <v>0</v>
      </c>
      <c r="T128" s="120">
        <f t="shared" si="51"/>
        <v>0</v>
      </c>
      <c r="U128" s="120">
        <f t="shared" si="51"/>
        <v>0</v>
      </c>
      <c r="V128" s="82"/>
    </row>
    <row r="129" spans="1:22" ht="27" customHeight="1" thickBot="1">
      <c r="A129" s="44"/>
      <c r="B129" s="32"/>
      <c r="C129" s="100"/>
      <c r="D129" s="101">
        <f>C129-Q129</f>
        <v>0</v>
      </c>
      <c r="E129" s="150"/>
      <c r="F129" s="102">
        <f>SUM(G129:J129)</f>
        <v>0</v>
      </c>
      <c r="G129" s="130"/>
      <c r="H129" s="131"/>
      <c r="I129" s="131"/>
      <c r="J129" s="131"/>
      <c r="K129" s="102">
        <f>SUM(L129:O129)</f>
        <v>0</v>
      </c>
      <c r="L129" s="130"/>
      <c r="M129" s="131"/>
      <c r="N129" s="131"/>
      <c r="O129" s="131"/>
      <c r="P129" s="102">
        <f>SUM(R129:U129)</f>
        <v>0</v>
      </c>
      <c r="Q129" s="139">
        <f>SUM(E129,F129,K129,P129)</f>
        <v>0</v>
      </c>
      <c r="R129" s="130"/>
      <c r="S129" s="131"/>
      <c r="T129" s="131"/>
      <c r="U129" s="131"/>
      <c r="V129" s="82"/>
    </row>
    <row r="130" spans="1:22" ht="27" customHeight="1" thickBot="1" thickTop="1">
      <c r="A130" s="46" t="s">
        <v>35</v>
      </c>
      <c r="B130" s="47"/>
      <c r="C130" s="132">
        <f aca="true" t="shared" si="52" ref="C130:U130">C5+C24+C118</f>
        <v>46527646</v>
      </c>
      <c r="D130" s="133">
        <f t="shared" si="52"/>
        <v>29709484</v>
      </c>
      <c r="E130" s="133">
        <f t="shared" si="52"/>
        <v>7838718</v>
      </c>
      <c r="F130" s="151">
        <f t="shared" si="52"/>
        <v>8979444</v>
      </c>
      <c r="G130" s="134">
        <f t="shared" si="52"/>
        <v>6044375</v>
      </c>
      <c r="H130" s="132">
        <f t="shared" si="52"/>
        <v>747000</v>
      </c>
      <c r="I130" s="132">
        <f t="shared" si="52"/>
        <v>151400</v>
      </c>
      <c r="J130" s="132">
        <f t="shared" si="52"/>
        <v>2036669</v>
      </c>
      <c r="K130" s="135">
        <f t="shared" si="52"/>
        <v>0</v>
      </c>
      <c r="L130" s="134">
        <f t="shared" si="52"/>
        <v>0</v>
      </c>
      <c r="M130" s="132">
        <f t="shared" si="52"/>
        <v>0</v>
      </c>
      <c r="N130" s="132">
        <f t="shared" si="52"/>
        <v>0</v>
      </c>
      <c r="O130" s="132">
        <f t="shared" si="52"/>
        <v>0</v>
      </c>
      <c r="P130" s="135">
        <f t="shared" si="52"/>
        <v>0</v>
      </c>
      <c r="Q130" s="145">
        <f t="shared" si="52"/>
        <v>16818162</v>
      </c>
      <c r="R130" s="134">
        <f t="shared" si="52"/>
        <v>0</v>
      </c>
      <c r="S130" s="132">
        <f t="shared" si="52"/>
        <v>0</v>
      </c>
      <c r="T130" s="132">
        <f t="shared" si="52"/>
        <v>0</v>
      </c>
      <c r="U130" s="132">
        <f t="shared" si="52"/>
        <v>0</v>
      </c>
      <c r="V130" s="82"/>
    </row>
    <row r="131" spans="3:21" ht="14.25" thickTop="1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3:21" ht="13.5">
      <c r="C132" s="50"/>
      <c r="D132" s="50"/>
      <c r="E132" s="50"/>
      <c r="F132" s="50" t="s">
        <v>86</v>
      </c>
      <c r="G132" s="152">
        <f>'１月課長要求分（一般）'!F46</f>
        <v>120949</v>
      </c>
      <c r="H132" s="50"/>
      <c r="I132" s="50"/>
      <c r="J132" s="50"/>
      <c r="K132" s="152">
        <f>'１月課長要求分（一般）'!F46</f>
        <v>120949</v>
      </c>
      <c r="L132" s="50"/>
      <c r="M132" s="50"/>
      <c r="N132" s="50"/>
      <c r="O132" s="50"/>
      <c r="P132" s="152"/>
      <c r="Q132" s="50"/>
      <c r="R132" s="50"/>
      <c r="S132" s="50"/>
      <c r="T132" s="50"/>
      <c r="U132" s="50"/>
    </row>
    <row r="133" spans="3:21" ht="13.5">
      <c r="C133" s="50"/>
      <c r="D133" s="50"/>
      <c r="E133" s="50"/>
      <c r="F133" s="50" t="s">
        <v>87</v>
      </c>
      <c r="G133" s="152">
        <f>F130</f>
        <v>8979444</v>
      </c>
      <c r="H133" s="50"/>
      <c r="I133" s="50"/>
      <c r="J133" s="50"/>
      <c r="K133" s="147">
        <f>F130+K130</f>
        <v>8979444</v>
      </c>
      <c r="L133" s="50"/>
      <c r="M133" s="50"/>
      <c r="N133" s="50"/>
      <c r="O133" s="50"/>
      <c r="P133" s="147"/>
      <c r="Q133" s="50"/>
      <c r="R133" s="50"/>
      <c r="S133" s="50"/>
      <c r="T133" s="50"/>
      <c r="U133" s="50"/>
    </row>
    <row r="134" spans="3:21" ht="13.5">
      <c r="C134" s="50"/>
      <c r="D134" s="50"/>
      <c r="E134" s="50"/>
      <c r="F134" s="50" t="s">
        <v>88</v>
      </c>
      <c r="G134" s="152">
        <f>SUM(G132:G133)</f>
        <v>9100393</v>
      </c>
      <c r="H134" s="50"/>
      <c r="I134" s="50"/>
      <c r="J134" s="50"/>
      <c r="K134" s="148">
        <f>SUM(K132:K133)</f>
        <v>9100393</v>
      </c>
      <c r="L134" s="50"/>
      <c r="M134" s="50"/>
      <c r="N134" s="50"/>
      <c r="O134" s="50"/>
      <c r="P134" s="148"/>
      <c r="Q134" s="50"/>
      <c r="R134" s="50"/>
      <c r="S134" s="50"/>
      <c r="T134" s="50"/>
      <c r="U134" s="50"/>
    </row>
    <row r="135" spans="3:21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3:21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3:21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3:21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3:21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3:21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3:21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3:21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3:21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3:21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</sheetData>
  <mergeCells count="12">
    <mergeCell ref="P3:P4"/>
    <mergeCell ref="Q3:Q4"/>
    <mergeCell ref="R3:U3"/>
    <mergeCell ref="K3:K4"/>
    <mergeCell ref="L3:O3"/>
    <mergeCell ref="E3:E4"/>
    <mergeCell ref="F3:F4"/>
    <mergeCell ref="G3:J3"/>
    <mergeCell ref="A3:A4"/>
    <mergeCell ref="B3:B4"/>
    <mergeCell ref="C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5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3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9.125" style="2" customWidth="1"/>
    <col min="2" max="2" width="26.875" style="2" bestFit="1" customWidth="1"/>
    <col min="3" max="5" width="11.75390625" style="2" customWidth="1"/>
    <col min="6" max="8" width="11.125" style="2" customWidth="1"/>
    <col min="9" max="9" width="8.75390625" style="2" customWidth="1"/>
    <col min="10" max="10" width="9.875" style="2" customWidth="1"/>
    <col min="11" max="13" width="11.125" style="2" hidden="1" customWidth="1"/>
    <col min="14" max="14" width="8.75390625" style="2" hidden="1" customWidth="1"/>
    <col min="15" max="15" width="9.875" style="2" hidden="1" customWidth="1"/>
    <col min="16" max="19" width="11.125" style="2" hidden="1" customWidth="1"/>
    <col min="20" max="20" width="8.75390625" style="2" hidden="1" customWidth="1"/>
    <col min="21" max="21" width="9.875" style="2" hidden="1" customWidth="1"/>
    <col min="22" max="16384" width="9.00390625" style="2" customWidth="1"/>
  </cols>
  <sheetData>
    <row r="1" spans="1:21" ht="13.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57" t="s">
        <v>43</v>
      </c>
      <c r="K2" s="1"/>
      <c r="L2" s="1"/>
      <c r="M2" s="1"/>
      <c r="N2" s="1"/>
      <c r="O2" s="57" t="s">
        <v>43</v>
      </c>
      <c r="P2" s="1"/>
      <c r="Q2" s="1"/>
      <c r="R2" s="1"/>
      <c r="S2" s="1"/>
      <c r="T2" s="1"/>
      <c r="U2" s="57" t="s">
        <v>43</v>
      </c>
    </row>
    <row r="3" spans="1:22" ht="13.5" customHeight="1">
      <c r="A3" s="156" t="s">
        <v>1</v>
      </c>
      <c r="B3" s="156" t="s">
        <v>2</v>
      </c>
      <c r="C3" s="156" t="s">
        <v>3</v>
      </c>
      <c r="D3" s="165" t="s">
        <v>4</v>
      </c>
      <c r="E3" s="163" t="s">
        <v>5</v>
      </c>
      <c r="F3" s="153" t="s">
        <v>6</v>
      </c>
      <c r="G3" s="155" t="s">
        <v>7</v>
      </c>
      <c r="H3" s="156"/>
      <c r="I3" s="156"/>
      <c r="J3" s="156"/>
      <c r="K3" s="153" t="s">
        <v>81</v>
      </c>
      <c r="L3" s="155" t="s">
        <v>83</v>
      </c>
      <c r="M3" s="156"/>
      <c r="N3" s="156"/>
      <c r="O3" s="156"/>
      <c r="P3" s="153" t="s">
        <v>90</v>
      </c>
      <c r="Q3" s="161" t="s">
        <v>82</v>
      </c>
      <c r="R3" s="155" t="s">
        <v>83</v>
      </c>
      <c r="S3" s="156"/>
      <c r="T3" s="156"/>
      <c r="U3" s="156"/>
      <c r="V3" s="80"/>
    </row>
    <row r="4" spans="1:22" ht="24" customHeight="1">
      <c r="A4" s="156"/>
      <c r="B4" s="156"/>
      <c r="C4" s="156"/>
      <c r="D4" s="165"/>
      <c r="E4" s="164"/>
      <c r="F4" s="154"/>
      <c r="G4" s="4" t="s">
        <v>8</v>
      </c>
      <c r="H4" s="3" t="s">
        <v>9</v>
      </c>
      <c r="I4" s="3" t="s">
        <v>10</v>
      </c>
      <c r="J4" s="3" t="s">
        <v>11</v>
      </c>
      <c r="K4" s="154"/>
      <c r="L4" s="4" t="s">
        <v>8</v>
      </c>
      <c r="M4" s="3" t="s">
        <v>9</v>
      </c>
      <c r="N4" s="3" t="s">
        <v>10</v>
      </c>
      <c r="O4" s="3" t="s">
        <v>11</v>
      </c>
      <c r="P4" s="154"/>
      <c r="Q4" s="162"/>
      <c r="R4" s="4" t="s">
        <v>8</v>
      </c>
      <c r="S4" s="3" t="s">
        <v>9</v>
      </c>
      <c r="T4" s="3" t="s">
        <v>10</v>
      </c>
      <c r="U4" s="3" t="s">
        <v>11</v>
      </c>
      <c r="V4" s="81"/>
    </row>
    <row r="5" spans="1:22" ht="27" customHeight="1">
      <c r="A5" s="5" t="s">
        <v>12</v>
      </c>
      <c r="B5" s="6"/>
      <c r="C5" s="89">
        <f aca="true" t="shared" si="0" ref="C5:U5">C6+C13+C19</f>
        <v>1923115</v>
      </c>
      <c r="D5" s="90">
        <f t="shared" si="0"/>
        <v>1583258</v>
      </c>
      <c r="E5" s="90">
        <f t="shared" si="0"/>
        <v>249284</v>
      </c>
      <c r="F5" s="91">
        <f t="shared" si="0"/>
        <v>90573</v>
      </c>
      <c r="G5" s="92">
        <f t="shared" si="0"/>
        <v>35000</v>
      </c>
      <c r="H5" s="89">
        <f t="shared" si="0"/>
        <v>0</v>
      </c>
      <c r="I5" s="89">
        <f t="shared" si="0"/>
        <v>0</v>
      </c>
      <c r="J5" s="89">
        <f t="shared" si="0"/>
        <v>55573</v>
      </c>
      <c r="K5" s="91">
        <f t="shared" si="0"/>
        <v>0</v>
      </c>
      <c r="L5" s="92">
        <f t="shared" si="0"/>
        <v>0</v>
      </c>
      <c r="M5" s="89">
        <f t="shared" si="0"/>
        <v>0</v>
      </c>
      <c r="N5" s="89">
        <f t="shared" si="0"/>
        <v>0</v>
      </c>
      <c r="O5" s="89">
        <f t="shared" si="0"/>
        <v>0</v>
      </c>
      <c r="P5" s="91">
        <f t="shared" si="0"/>
        <v>0</v>
      </c>
      <c r="Q5" s="136">
        <f t="shared" si="0"/>
        <v>339857</v>
      </c>
      <c r="R5" s="92">
        <f t="shared" si="0"/>
        <v>0</v>
      </c>
      <c r="S5" s="89">
        <f t="shared" si="0"/>
        <v>0</v>
      </c>
      <c r="T5" s="89">
        <f t="shared" si="0"/>
        <v>0</v>
      </c>
      <c r="U5" s="89">
        <f t="shared" si="0"/>
        <v>0</v>
      </c>
      <c r="V5" s="82"/>
    </row>
    <row r="6" spans="1:22" ht="27" customHeight="1">
      <c r="A6" s="9" t="s">
        <v>13</v>
      </c>
      <c r="B6" s="10"/>
      <c r="C6" s="93">
        <f>C7</f>
        <v>245600</v>
      </c>
      <c r="D6" s="94">
        <f aca="true" t="shared" si="1" ref="D6:U6">D7</f>
        <v>212200</v>
      </c>
      <c r="E6" s="94">
        <f t="shared" si="1"/>
        <v>25400</v>
      </c>
      <c r="F6" s="95">
        <f t="shared" si="1"/>
        <v>8000</v>
      </c>
      <c r="G6" s="96">
        <f t="shared" si="1"/>
        <v>8000</v>
      </c>
      <c r="H6" s="93">
        <f t="shared" si="1"/>
        <v>0</v>
      </c>
      <c r="I6" s="93">
        <f t="shared" si="1"/>
        <v>0</v>
      </c>
      <c r="J6" s="93">
        <f t="shared" si="1"/>
        <v>0</v>
      </c>
      <c r="K6" s="95">
        <f t="shared" si="1"/>
        <v>0</v>
      </c>
      <c r="L6" s="96">
        <f t="shared" si="1"/>
        <v>0</v>
      </c>
      <c r="M6" s="93">
        <f t="shared" si="1"/>
        <v>0</v>
      </c>
      <c r="N6" s="93">
        <f t="shared" si="1"/>
        <v>0</v>
      </c>
      <c r="O6" s="93">
        <f t="shared" si="1"/>
        <v>0</v>
      </c>
      <c r="P6" s="95">
        <f t="shared" si="1"/>
        <v>0</v>
      </c>
      <c r="Q6" s="137">
        <f t="shared" si="1"/>
        <v>33400</v>
      </c>
      <c r="R6" s="96">
        <f t="shared" si="1"/>
        <v>0</v>
      </c>
      <c r="S6" s="93">
        <f t="shared" si="1"/>
        <v>0</v>
      </c>
      <c r="T6" s="93">
        <f t="shared" si="1"/>
        <v>0</v>
      </c>
      <c r="U6" s="93">
        <f t="shared" si="1"/>
        <v>0</v>
      </c>
      <c r="V6" s="82"/>
    </row>
    <row r="7" spans="1:22" ht="27" customHeight="1">
      <c r="A7" s="17" t="s">
        <v>14</v>
      </c>
      <c r="B7" s="18"/>
      <c r="C7" s="97">
        <f aca="true" t="shared" si="2" ref="C7:O7">SUM(C8:C12)</f>
        <v>245600</v>
      </c>
      <c r="D7" s="97">
        <f t="shared" si="2"/>
        <v>212200</v>
      </c>
      <c r="E7" s="103">
        <f t="shared" si="2"/>
        <v>25400</v>
      </c>
      <c r="F7" s="98">
        <f>SUM(F8:F12)</f>
        <v>8000</v>
      </c>
      <c r="G7" s="99">
        <f>SUM(G8:G12)</f>
        <v>8000</v>
      </c>
      <c r="H7" s="99">
        <f>SUM(H8:H12)</f>
        <v>0</v>
      </c>
      <c r="I7" s="99">
        <f>SUM(I8:I12)</f>
        <v>0</v>
      </c>
      <c r="J7" s="99">
        <f>SUM(J8:J12)</f>
        <v>0</v>
      </c>
      <c r="K7" s="98">
        <f t="shared" si="2"/>
        <v>0</v>
      </c>
      <c r="L7" s="99">
        <f t="shared" si="2"/>
        <v>0</v>
      </c>
      <c r="M7" s="99">
        <f t="shared" si="2"/>
        <v>0</v>
      </c>
      <c r="N7" s="99">
        <f t="shared" si="2"/>
        <v>0</v>
      </c>
      <c r="O7" s="99">
        <f t="shared" si="2"/>
        <v>0</v>
      </c>
      <c r="P7" s="98">
        <f aca="true" t="shared" si="3" ref="P7:U7">SUM(P8:P12)</f>
        <v>0</v>
      </c>
      <c r="Q7" s="138">
        <f t="shared" si="3"/>
        <v>33400</v>
      </c>
      <c r="R7" s="99">
        <f t="shared" si="3"/>
        <v>0</v>
      </c>
      <c r="S7" s="99">
        <f t="shared" si="3"/>
        <v>0</v>
      </c>
      <c r="T7" s="99">
        <f t="shared" si="3"/>
        <v>0</v>
      </c>
      <c r="U7" s="99">
        <f t="shared" si="3"/>
        <v>0</v>
      </c>
      <c r="V7" s="82"/>
    </row>
    <row r="8" spans="1:22" ht="27" customHeight="1">
      <c r="A8" s="24"/>
      <c r="B8" s="84" t="s">
        <v>63</v>
      </c>
      <c r="C8" s="100">
        <v>237600</v>
      </c>
      <c r="D8" s="101">
        <f>C8-Q8</f>
        <v>212200</v>
      </c>
      <c r="E8" s="101">
        <v>25400</v>
      </c>
      <c r="F8" s="102">
        <f>SUM(G8:J8)</f>
        <v>0</v>
      </c>
      <c r="G8" s="87">
        <v>0</v>
      </c>
      <c r="H8" s="88">
        <v>0</v>
      </c>
      <c r="I8" s="88">
        <v>0</v>
      </c>
      <c r="J8" s="88">
        <v>0</v>
      </c>
      <c r="K8" s="102">
        <f>SUM(L8:O8)</f>
        <v>0</v>
      </c>
      <c r="L8" s="87"/>
      <c r="M8" s="88"/>
      <c r="N8" s="88"/>
      <c r="O8" s="88"/>
      <c r="P8" s="102">
        <f>SUM(R8:U8)</f>
        <v>0</v>
      </c>
      <c r="Q8" s="139">
        <f>SUM(E8,F8,K8,P8)</f>
        <v>25400</v>
      </c>
      <c r="R8" s="87"/>
      <c r="S8" s="88"/>
      <c r="T8" s="88"/>
      <c r="U8" s="88"/>
      <c r="V8" s="82"/>
    </row>
    <row r="9" spans="1:22" ht="27" customHeight="1">
      <c r="A9" s="24"/>
      <c r="B9" s="25" t="s">
        <v>98</v>
      </c>
      <c r="C9" s="100">
        <v>8000</v>
      </c>
      <c r="D9" s="101">
        <f>C9-Q9</f>
        <v>0</v>
      </c>
      <c r="E9" s="101">
        <v>0</v>
      </c>
      <c r="F9" s="102">
        <f>SUM(G9:J9)</f>
        <v>8000</v>
      </c>
      <c r="G9" s="87">
        <v>8000</v>
      </c>
      <c r="H9" s="88">
        <v>0</v>
      </c>
      <c r="I9" s="88">
        <v>0</v>
      </c>
      <c r="J9" s="88">
        <v>0</v>
      </c>
      <c r="K9" s="102">
        <f>SUM(L9:O9)</f>
        <v>0</v>
      </c>
      <c r="L9" s="87"/>
      <c r="M9" s="88"/>
      <c r="N9" s="88"/>
      <c r="O9" s="88"/>
      <c r="P9" s="102">
        <f>SUM(R9:U9)</f>
        <v>0</v>
      </c>
      <c r="Q9" s="139">
        <f>SUM(E9,F9,K9,P9)</f>
        <v>8000</v>
      </c>
      <c r="R9" s="87"/>
      <c r="S9" s="88"/>
      <c r="T9" s="88"/>
      <c r="U9" s="88"/>
      <c r="V9" s="82"/>
    </row>
    <row r="10" spans="1:22" ht="27" customHeight="1" hidden="1">
      <c r="A10" s="24"/>
      <c r="B10" s="25"/>
      <c r="C10" s="100">
        <v>0</v>
      </c>
      <c r="D10" s="101">
        <f>C10-Q10</f>
        <v>0</v>
      </c>
      <c r="E10" s="101">
        <v>0</v>
      </c>
      <c r="F10" s="102">
        <f>SUM(G10:J10)</f>
        <v>0</v>
      </c>
      <c r="G10" s="87">
        <v>0</v>
      </c>
      <c r="H10" s="88">
        <v>0</v>
      </c>
      <c r="I10" s="88">
        <v>0</v>
      </c>
      <c r="J10" s="88">
        <v>0</v>
      </c>
      <c r="K10" s="102">
        <f>SUM(L10:O10)</f>
        <v>0</v>
      </c>
      <c r="L10" s="87"/>
      <c r="M10" s="88"/>
      <c r="N10" s="88"/>
      <c r="O10" s="88"/>
      <c r="P10" s="102">
        <f>SUM(R10:U10)</f>
        <v>0</v>
      </c>
      <c r="Q10" s="139">
        <f>SUM(E10,F10,K10,P10)</f>
        <v>0</v>
      </c>
      <c r="R10" s="87"/>
      <c r="S10" s="88"/>
      <c r="T10" s="88"/>
      <c r="U10" s="88"/>
      <c r="V10" s="82"/>
    </row>
    <row r="11" spans="1:22" ht="27" customHeight="1" hidden="1">
      <c r="A11" s="24"/>
      <c r="B11" s="25"/>
      <c r="C11" s="100">
        <v>0</v>
      </c>
      <c r="D11" s="101">
        <f>C11-Q11</f>
        <v>0</v>
      </c>
      <c r="E11" s="101">
        <v>0</v>
      </c>
      <c r="F11" s="102">
        <f>SUM(G11:J11)</f>
        <v>0</v>
      </c>
      <c r="G11" s="87">
        <v>0</v>
      </c>
      <c r="H11" s="88">
        <v>0</v>
      </c>
      <c r="I11" s="88">
        <v>0</v>
      </c>
      <c r="J11" s="88">
        <v>0</v>
      </c>
      <c r="K11" s="102">
        <f>SUM(L11:O11)</f>
        <v>0</v>
      </c>
      <c r="L11" s="87"/>
      <c r="M11" s="88"/>
      <c r="N11" s="88"/>
      <c r="O11" s="88"/>
      <c r="P11" s="102">
        <f>SUM(R11:U11)</f>
        <v>0</v>
      </c>
      <c r="Q11" s="139">
        <f>SUM(E11,F11,K11,P11)</f>
        <v>0</v>
      </c>
      <c r="R11" s="87"/>
      <c r="S11" s="88"/>
      <c r="T11" s="88"/>
      <c r="U11" s="88"/>
      <c r="V11" s="82"/>
    </row>
    <row r="12" spans="1:22" ht="27" customHeight="1" hidden="1">
      <c r="A12" s="24"/>
      <c r="B12" s="25"/>
      <c r="C12" s="100">
        <v>0</v>
      </c>
      <c r="D12" s="101">
        <f>C12-Q12</f>
        <v>0</v>
      </c>
      <c r="E12" s="101">
        <v>0</v>
      </c>
      <c r="F12" s="102">
        <f>SUM(G12:J12)</f>
        <v>0</v>
      </c>
      <c r="G12" s="87">
        <v>0</v>
      </c>
      <c r="H12" s="88">
        <v>0</v>
      </c>
      <c r="I12" s="88">
        <v>0</v>
      </c>
      <c r="J12" s="88">
        <v>0</v>
      </c>
      <c r="K12" s="102">
        <f>SUM(L12:O12)</f>
        <v>0</v>
      </c>
      <c r="L12" s="87"/>
      <c r="M12" s="88"/>
      <c r="N12" s="88"/>
      <c r="O12" s="88"/>
      <c r="P12" s="102">
        <f>SUM(R12:U12)</f>
        <v>0</v>
      </c>
      <c r="Q12" s="139">
        <f>SUM(E12,F12,K12,P12)</f>
        <v>0</v>
      </c>
      <c r="R12" s="87"/>
      <c r="S12" s="88"/>
      <c r="T12" s="88"/>
      <c r="U12" s="88"/>
      <c r="V12" s="82"/>
    </row>
    <row r="13" spans="1:22" ht="27" customHeight="1">
      <c r="A13" s="9" t="s">
        <v>15</v>
      </c>
      <c r="B13" s="10"/>
      <c r="C13" s="93">
        <f>C14</f>
        <v>1558940</v>
      </c>
      <c r="D13" s="94">
        <f aca="true" t="shared" si="4" ref="D13:U13">D14</f>
        <v>1303803</v>
      </c>
      <c r="E13" s="94">
        <f t="shared" si="4"/>
        <v>213884</v>
      </c>
      <c r="F13" s="95">
        <f t="shared" si="4"/>
        <v>41253</v>
      </c>
      <c r="G13" s="96">
        <f t="shared" si="4"/>
        <v>13400</v>
      </c>
      <c r="H13" s="93">
        <f t="shared" si="4"/>
        <v>0</v>
      </c>
      <c r="I13" s="93">
        <f t="shared" si="4"/>
        <v>0</v>
      </c>
      <c r="J13" s="93">
        <f t="shared" si="4"/>
        <v>27853</v>
      </c>
      <c r="K13" s="95">
        <f t="shared" si="4"/>
        <v>0</v>
      </c>
      <c r="L13" s="96">
        <f t="shared" si="4"/>
        <v>0</v>
      </c>
      <c r="M13" s="93">
        <f t="shared" si="4"/>
        <v>0</v>
      </c>
      <c r="N13" s="93">
        <f t="shared" si="4"/>
        <v>0</v>
      </c>
      <c r="O13" s="93">
        <f t="shared" si="4"/>
        <v>0</v>
      </c>
      <c r="P13" s="95">
        <f t="shared" si="4"/>
        <v>0</v>
      </c>
      <c r="Q13" s="137">
        <f t="shared" si="4"/>
        <v>255137</v>
      </c>
      <c r="R13" s="96">
        <f t="shared" si="4"/>
        <v>0</v>
      </c>
      <c r="S13" s="93">
        <f t="shared" si="4"/>
        <v>0</v>
      </c>
      <c r="T13" s="93">
        <f t="shared" si="4"/>
        <v>0</v>
      </c>
      <c r="U13" s="93">
        <f t="shared" si="4"/>
        <v>0</v>
      </c>
      <c r="V13" s="82"/>
    </row>
    <row r="14" spans="1:22" ht="27" customHeight="1">
      <c r="A14" s="52" t="s">
        <v>16</v>
      </c>
      <c r="B14" s="18"/>
      <c r="C14" s="97">
        <f aca="true" t="shared" si="5" ref="C14:U14">SUM(C15:C18)</f>
        <v>1558940</v>
      </c>
      <c r="D14" s="103">
        <f t="shared" si="5"/>
        <v>1303803</v>
      </c>
      <c r="E14" s="103">
        <f t="shared" si="5"/>
        <v>213884</v>
      </c>
      <c r="F14" s="98">
        <f t="shared" si="5"/>
        <v>41253</v>
      </c>
      <c r="G14" s="99">
        <f t="shared" si="5"/>
        <v>13400</v>
      </c>
      <c r="H14" s="97">
        <f t="shared" si="5"/>
        <v>0</v>
      </c>
      <c r="I14" s="97">
        <f t="shared" si="5"/>
        <v>0</v>
      </c>
      <c r="J14" s="97">
        <f t="shared" si="5"/>
        <v>27853</v>
      </c>
      <c r="K14" s="98">
        <f t="shared" si="5"/>
        <v>0</v>
      </c>
      <c r="L14" s="99">
        <f t="shared" si="5"/>
        <v>0</v>
      </c>
      <c r="M14" s="97">
        <f t="shared" si="5"/>
        <v>0</v>
      </c>
      <c r="N14" s="97">
        <f t="shared" si="5"/>
        <v>0</v>
      </c>
      <c r="O14" s="97">
        <f t="shared" si="5"/>
        <v>0</v>
      </c>
      <c r="P14" s="98">
        <f t="shared" si="5"/>
        <v>0</v>
      </c>
      <c r="Q14" s="138">
        <f t="shared" si="5"/>
        <v>255137</v>
      </c>
      <c r="R14" s="99">
        <f t="shared" si="5"/>
        <v>0</v>
      </c>
      <c r="S14" s="97">
        <f t="shared" si="5"/>
        <v>0</v>
      </c>
      <c r="T14" s="97">
        <f t="shared" si="5"/>
        <v>0</v>
      </c>
      <c r="U14" s="97">
        <f t="shared" si="5"/>
        <v>0</v>
      </c>
      <c r="V14" s="82"/>
    </row>
    <row r="15" spans="1:22" ht="27" customHeight="1">
      <c r="A15" s="24"/>
      <c r="B15" s="24" t="s">
        <v>71</v>
      </c>
      <c r="C15" s="100">
        <f>1007718+92360</f>
        <v>1100078</v>
      </c>
      <c r="D15" s="101">
        <f>C15-Q15</f>
        <v>908811</v>
      </c>
      <c r="E15" s="101">
        <v>191267</v>
      </c>
      <c r="F15" s="102">
        <f>SUM(G15:J15)</f>
        <v>0</v>
      </c>
      <c r="G15" s="87">
        <v>0</v>
      </c>
      <c r="H15" s="88">
        <v>0</v>
      </c>
      <c r="I15" s="88">
        <v>0</v>
      </c>
      <c r="J15" s="88">
        <v>0</v>
      </c>
      <c r="K15" s="102">
        <f>SUM(L15:O15)</f>
        <v>0</v>
      </c>
      <c r="L15" s="87"/>
      <c r="M15" s="88"/>
      <c r="N15" s="88"/>
      <c r="O15" s="88"/>
      <c r="P15" s="102">
        <f>SUM(R15:U15)</f>
        <v>0</v>
      </c>
      <c r="Q15" s="139">
        <f>SUM(E15,F15,K15,P15)</f>
        <v>191267</v>
      </c>
      <c r="R15" s="87"/>
      <c r="S15" s="88"/>
      <c r="T15" s="88"/>
      <c r="U15" s="88"/>
      <c r="V15" s="82"/>
    </row>
    <row r="16" spans="1:22" ht="27" customHeight="1">
      <c r="A16" s="72"/>
      <c r="B16" s="72" t="s">
        <v>72</v>
      </c>
      <c r="C16" s="100">
        <v>336662</v>
      </c>
      <c r="D16" s="101">
        <f>C16-Q16</f>
        <v>314045</v>
      </c>
      <c r="E16" s="101">
        <v>22617</v>
      </c>
      <c r="F16" s="102">
        <f>SUM(G16:J16)</f>
        <v>0</v>
      </c>
      <c r="G16" s="87">
        <v>0</v>
      </c>
      <c r="H16" s="88">
        <v>0</v>
      </c>
      <c r="I16" s="88">
        <v>0</v>
      </c>
      <c r="J16" s="88">
        <v>0</v>
      </c>
      <c r="K16" s="102">
        <f>SUM(L16:O16)</f>
        <v>0</v>
      </c>
      <c r="L16" s="87"/>
      <c r="M16" s="88"/>
      <c r="N16" s="88"/>
      <c r="O16" s="88"/>
      <c r="P16" s="102">
        <f>SUM(R16:U16)</f>
        <v>0</v>
      </c>
      <c r="Q16" s="139">
        <f>SUM(E16,F16,K16,P16)</f>
        <v>22617</v>
      </c>
      <c r="R16" s="87"/>
      <c r="S16" s="88"/>
      <c r="T16" s="88"/>
      <c r="U16" s="88"/>
      <c r="V16" s="82"/>
    </row>
    <row r="17" spans="1:22" ht="27" customHeight="1">
      <c r="A17" s="24"/>
      <c r="B17" s="72" t="s">
        <v>96</v>
      </c>
      <c r="C17" s="100">
        <v>122200</v>
      </c>
      <c r="D17" s="101">
        <f>C17-Q17</f>
        <v>80947</v>
      </c>
      <c r="E17" s="101">
        <v>0</v>
      </c>
      <c r="F17" s="102">
        <f>SUM(G17:J17)</f>
        <v>41253</v>
      </c>
      <c r="G17" s="87">
        <v>13400</v>
      </c>
      <c r="H17" s="88">
        <v>0</v>
      </c>
      <c r="I17" s="88">
        <v>0</v>
      </c>
      <c r="J17" s="88">
        <v>27853</v>
      </c>
      <c r="K17" s="102">
        <f>SUM(L17:O17)</f>
        <v>0</v>
      </c>
      <c r="L17" s="87"/>
      <c r="M17" s="88"/>
      <c r="N17" s="88"/>
      <c r="O17" s="88"/>
      <c r="P17" s="102">
        <f>SUM(R17:U17)</f>
        <v>0</v>
      </c>
      <c r="Q17" s="139">
        <f>SUM(E17,F17,K17,P17)</f>
        <v>41253</v>
      </c>
      <c r="R17" s="87"/>
      <c r="S17" s="88"/>
      <c r="T17" s="88"/>
      <c r="U17" s="88"/>
      <c r="V17" s="82"/>
    </row>
    <row r="18" spans="1:22" ht="27" customHeight="1" hidden="1">
      <c r="A18" s="24"/>
      <c r="B18" s="25"/>
      <c r="C18" s="100">
        <v>0</v>
      </c>
      <c r="D18" s="101">
        <f>C18-Q18</f>
        <v>0</v>
      </c>
      <c r="E18" s="101">
        <v>0</v>
      </c>
      <c r="F18" s="102">
        <f>SUM(G18:J18)</f>
        <v>0</v>
      </c>
      <c r="G18" s="87">
        <v>0</v>
      </c>
      <c r="H18" s="88">
        <v>0</v>
      </c>
      <c r="I18" s="88">
        <v>0</v>
      </c>
      <c r="J18" s="88">
        <v>0</v>
      </c>
      <c r="K18" s="102">
        <f>SUM(L18:O18)</f>
        <v>0</v>
      </c>
      <c r="L18" s="87"/>
      <c r="M18" s="88"/>
      <c r="N18" s="88"/>
      <c r="O18" s="88"/>
      <c r="P18" s="102">
        <f>SUM(R18:U18)</f>
        <v>0</v>
      </c>
      <c r="Q18" s="139">
        <f>SUM(E18,F18,K18,P18)</f>
        <v>0</v>
      </c>
      <c r="R18" s="87"/>
      <c r="S18" s="88"/>
      <c r="T18" s="88"/>
      <c r="U18" s="88"/>
      <c r="V18" s="82"/>
    </row>
    <row r="19" spans="1:22" ht="27" customHeight="1">
      <c r="A19" s="9" t="s">
        <v>17</v>
      </c>
      <c r="B19" s="10"/>
      <c r="C19" s="93">
        <f>C20+C22</f>
        <v>118575</v>
      </c>
      <c r="D19" s="94">
        <f aca="true" t="shared" si="6" ref="D19:O19">D20+D22</f>
        <v>67255</v>
      </c>
      <c r="E19" s="94">
        <f t="shared" si="6"/>
        <v>10000</v>
      </c>
      <c r="F19" s="95">
        <f>F20+F22</f>
        <v>41320</v>
      </c>
      <c r="G19" s="96">
        <f>G20+G22</f>
        <v>13600</v>
      </c>
      <c r="H19" s="93">
        <f>H20+H22</f>
        <v>0</v>
      </c>
      <c r="I19" s="93">
        <f>I20+I22</f>
        <v>0</v>
      </c>
      <c r="J19" s="93">
        <f>J20+J22</f>
        <v>27720</v>
      </c>
      <c r="K19" s="95">
        <f t="shared" si="6"/>
        <v>0</v>
      </c>
      <c r="L19" s="96">
        <f t="shared" si="6"/>
        <v>0</v>
      </c>
      <c r="M19" s="93">
        <f t="shared" si="6"/>
        <v>0</v>
      </c>
      <c r="N19" s="93">
        <f t="shared" si="6"/>
        <v>0</v>
      </c>
      <c r="O19" s="93">
        <f t="shared" si="6"/>
        <v>0</v>
      </c>
      <c r="P19" s="95">
        <f aca="true" t="shared" si="7" ref="P19:U19">P20+P22</f>
        <v>0</v>
      </c>
      <c r="Q19" s="137">
        <f t="shared" si="7"/>
        <v>51320</v>
      </c>
      <c r="R19" s="96">
        <f t="shared" si="7"/>
        <v>0</v>
      </c>
      <c r="S19" s="93">
        <f t="shared" si="7"/>
        <v>0</v>
      </c>
      <c r="T19" s="93">
        <f t="shared" si="7"/>
        <v>0</v>
      </c>
      <c r="U19" s="93">
        <f t="shared" si="7"/>
        <v>0</v>
      </c>
      <c r="V19" s="82"/>
    </row>
    <row r="20" spans="1:22" ht="27" customHeight="1">
      <c r="A20" s="52" t="s">
        <v>18</v>
      </c>
      <c r="B20" s="37"/>
      <c r="C20" s="97">
        <f>SUM(C21)</f>
        <v>118575</v>
      </c>
      <c r="D20" s="103">
        <f aca="true" t="shared" si="8" ref="D20:U20">SUM(D21)</f>
        <v>67255</v>
      </c>
      <c r="E20" s="103">
        <f t="shared" si="8"/>
        <v>10000</v>
      </c>
      <c r="F20" s="98">
        <f t="shared" si="8"/>
        <v>41320</v>
      </c>
      <c r="G20" s="99">
        <f t="shared" si="8"/>
        <v>13600</v>
      </c>
      <c r="H20" s="97">
        <f t="shared" si="8"/>
        <v>0</v>
      </c>
      <c r="I20" s="97">
        <f t="shared" si="8"/>
        <v>0</v>
      </c>
      <c r="J20" s="97">
        <f t="shared" si="8"/>
        <v>27720</v>
      </c>
      <c r="K20" s="98">
        <f t="shared" si="8"/>
        <v>0</v>
      </c>
      <c r="L20" s="99">
        <f t="shared" si="8"/>
        <v>0</v>
      </c>
      <c r="M20" s="97">
        <f t="shared" si="8"/>
        <v>0</v>
      </c>
      <c r="N20" s="97">
        <f t="shared" si="8"/>
        <v>0</v>
      </c>
      <c r="O20" s="97">
        <f t="shared" si="8"/>
        <v>0</v>
      </c>
      <c r="P20" s="98">
        <f t="shared" si="8"/>
        <v>0</v>
      </c>
      <c r="Q20" s="138">
        <f t="shared" si="8"/>
        <v>51320</v>
      </c>
      <c r="R20" s="99">
        <f t="shared" si="8"/>
        <v>0</v>
      </c>
      <c r="S20" s="97">
        <f t="shared" si="8"/>
        <v>0</v>
      </c>
      <c r="T20" s="97">
        <f t="shared" si="8"/>
        <v>0</v>
      </c>
      <c r="U20" s="97">
        <f t="shared" si="8"/>
        <v>0</v>
      </c>
      <c r="V20" s="82"/>
    </row>
    <row r="21" spans="1:22" ht="27" customHeight="1">
      <c r="A21" s="24"/>
      <c r="B21" s="85" t="s">
        <v>68</v>
      </c>
      <c r="C21" s="100">
        <v>118575</v>
      </c>
      <c r="D21" s="101">
        <f>C21-Q21</f>
        <v>67255</v>
      </c>
      <c r="E21" s="101">
        <v>10000</v>
      </c>
      <c r="F21" s="102">
        <f>SUM(G21:J21)</f>
        <v>41320</v>
      </c>
      <c r="G21" s="87">
        <v>13600</v>
      </c>
      <c r="H21" s="88">
        <v>0</v>
      </c>
      <c r="I21" s="88">
        <v>0</v>
      </c>
      <c r="J21" s="88">
        <v>27720</v>
      </c>
      <c r="K21" s="102">
        <f>SUM(L21:O21)</f>
        <v>0</v>
      </c>
      <c r="L21" s="87"/>
      <c r="M21" s="88"/>
      <c r="N21" s="88"/>
      <c r="O21" s="88"/>
      <c r="P21" s="102">
        <f>SUM(R21:U21)</f>
        <v>0</v>
      </c>
      <c r="Q21" s="139">
        <f>SUM(E21,F21,K21,P21)</f>
        <v>51320</v>
      </c>
      <c r="R21" s="87"/>
      <c r="S21" s="88"/>
      <c r="T21" s="88"/>
      <c r="U21" s="88"/>
      <c r="V21" s="82"/>
    </row>
    <row r="22" spans="1:22" ht="27" customHeight="1" hidden="1">
      <c r="A22" s="17" t="s">
        <v>19</v>
      </c>
      <c r="B22" s="18"/>
      <c r="C22" s="97">
        <f>SUM(C23:C23)</f>
        <v>0</v>
      </c>
      <c r="D22" s="103">
        <f aca="true" t="shared" si="9" ref="D22:U22">SUM(D23:D23)</f>
        <v>0</v>
      </c>
      <c r="E22" s="103">
        <f t="shared" si="9"/>
        <v>0</v>
      </c>
      <c r="F22" s="98">
        <f t="shared" si="9"/>
        <v>0</v>
      </c>
      <c r="G22" s="99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8">
        <f t="shared" si="9"/>
        <v>0</v>
      </c>
      <c r="L22" s="99">
        <f t="shared" si="9"/>
        <v>0</v>
      </c>
      <c r="M22" s="97">
        <f t="shared" si="9"/>
        <v>0</v>
      </c>
      <c r="N22" s="97">
        <f t="shared" si="9"/>
        <v>0</v>
      </c>
      <c r="O22" s="97">
        <f t="shared" si="9"/>
        <v>0</v>
      </c>
      <c r="P22" s="98">
        <f t="shared" si="9"/>
        <v>0</v>
      </c>
      <c r="Q22" s="138">
        <f t="shared" si="9"/>
        <v>0</v>
      </c>
      <c r="R22" s="99">
        <f t="shared" si="9"/>
        <v>0</v>
      </c>
      <c r="S22" s="97">
        <f t="shared" si="9"/>
        <v>0</v>
      </c>
      <c r="T22" s="97">
        <f t="shared" si="9"/>
        <v>0</v>
      </c>
      <c r="U22" s="97">
        <f t="shared" si="9"/>
        <v>0</v>
      </c>
      <c r="V22" s="82"/>
    </row>
    <row r="23" spans="1:22" ht="27" customHeight="1" hidden="1">
      <c r="A23" s="24"/>
      <c r="B23" s="31"/>
      <c r="C23" s="100">
        <v>0</v>
      </c>
      <c r="D23" s="101">
        <f>C23-Q23</f>
        <v>0</v>
      </c>
      <c r="E23" s="101">
        <v>0</v>
      </c>
      <c r="F23" s="102">
        <f>SUM(G23:J23)</f>
        <v>0</v>
      </c>
      <c r="G23" s="87">
        <v>0</v>
      </c>
      <c r="H23" s="88">
        <v>0</v>
      </c>
      <c r="I23" s="88">
        <v>0</v>
      </c>
      <c r="J23" s="88">
        <v>0</v>
      </c>
      <c r="K23" s="102">
        <f>SUM(L23:O23)</f>
        <v>0</v>
      </c>
      <c r="L23" s="87"/>
      <c r="M23" s="88"/>
      <c r="N23" s="88"/>
      <c r="O23" s="88"/>
      <c r="P23" s="102">
        <f>SUM(R23:U23)</f>
        <v>0</v>
      </c>
      <c r="Q23" s="139">
        <f>SUM(E23,F23,K23,P23)</f>
        <v>0</v>
      </c>
      <c r="R23" s="87"/>
      <c r="S23" s="88"/>
      <c r="T23" s="88"/>
      <c r="U23" s="88"/>
      <c r="V23" s="82"/>
    </row>
    <row r="24" spans="1:22" ht="27" customHeight="1">
      <c r="A24" s="33" t="s">
        <v>20</v>
      </c>
      <c r="B24" s="6"/>
      <c r="C24" s="89">
        <f aca="true" t="shared" si="10" ref="C24:U24">C25+C69+C112+C101</f>
        <v>41290400</v>
      </c>
      <c r="D24" s="90">
        <f t="shared" si="10"/>
        <v>28857165</v>
      </c>
      <c r="E24" s="90">
        <f t="shared" si="10"/>
        <v>7589434</v>
      </c>
      <c r="F24" s="91">
        <f t="shared" si="10"/>
        <v>4843801</v>
      </c>
      <c r="G24" s="92">
        <f t="shared" si="10"/>
        <v>3030694</v>
      </c>
      <c r="H24" s="89">
        <f t="shared" si="10"/>
        <v>0</v>
      </c>
      <c r="I24" s="89">
        <f t="shared" si="10"/>
        <v>78669</v>
      </c>
      <c r="J24" s="89">
        <f t="shared" si="10"/>
        <v>1734438</v>
      </c>
      <c r="K24" s="91">
        <f t="shared" si="10"/>
        <v>0</v>
      </c>
      <c r="L24" s="92">
        <f t="shared" si="10"/>
        <v>0</v>
      </c>
      <c r="M24" s="89">
        <f t="shared" si="10"/>
        <v>0</v>
      </c>
      <c r="N24" s="89">
        <f t="shared" si="10"/>
        <v>0</v>
      </c>
      <c r="O24" s="89">
        <f t="shared" si="10"/>
        <v>0</v>
      </c>
      <c r="P24" s="91">
        <f t="shared" si="10"/>
        <v>0</v>
      </c>
      <c r="Q24" s="136">
        <f t="shared" si="10"/>
        <v>12433235</v>
      </c>
      <c r="R24" s="92">
        <f t="shared" si="10"/>
        <v>0</v>
      </c>
      <c r="S24" s="89">
        <f t="shared" si="10"/>
        <v>0</v>
      </c>
      <c r="T24" s="89">
        <f t="shared" si="10"/>
        <v>0</v>
      </c>
      <c r="U24" s="89">
        <f t="shared" si="10"/>
        <v>0</v>
      </c>
      <c r="V24" s="82"/>
    </row>
    <row r="25" spans="1:22" ht="27" customHeight="1">
      <c r="A25" s="34" t="s">
        <v>21</v>
      </c>
      <c r="B25" s="10"/>
      <c r="C25" s="93">
        <f aca="true" t="shared" si="11" ref="C25:O25">C32+C53+C26</f>
        <v>26036710</v>
      </c>
      <c r="D25" s="94">
        <f t="shared" si="11"/>
        <v>18721990</v>
      </c>
      <c r="E25" s="94">
        <f t="shared" si="11"/>
        <v>4236878</v>
      </c>
      <c r="F25" s="95">
        <f t="shared" si="11"/>
        <v>3077842</v>
      </c>
      <c r="G25" s="96">
        <f t="shared" si="11"/>
        <v>2011994</v>
      </c>
      <c r="H25" s="93">
        <f t="shared" si="11"/>
        <v>0</v>
      </c>
      <c r="I25" s="93">
        <f t="shared" si="11"/>
        <v>36187</v>
      </c>
      <c r="J25" s="93">
        <f t="shared" si="11"/>
        <v>1029661</v>
      </c>
      <c r="K25" s="95">
        <f t="shared" si="11"/>
        <v>0</v>
      </c>
      <c r="L25" s="96">
        <f t="shared" si="11"/>
        <v>0</v>
      </c>
      <c r="M25" s="93">
        <f t="shared" si="11"/>
        <v>0</v>
      </c>
      <c r="N25" s="93">
        <f t="shared" si="11"/>
        <v>0</v>
      </c>
      <c r="O25" s="93">
        <f t="shared" si="11"/>
        <v>0</v>
      </c>
      <c r="P25" s="95">
        <f aca="true" t="shared" si="12" ref="P25:U25">P32+P53+P26</f>
        <v>0</v>
      </c>
      <c r="Q25" s="137">
        <f t="shared" si="12"/>
        <v>7314720</v>
      </c>
      <c r="R25" s="96">
        <f t="shared" si="12"/>
        <v>0</v>
      </c>
      <c r="S25" s="93">
        <f t="shared" si="12"/>
        <v>0</v>
      </c>
      <c r="T25" s="93">
        <f t="shared" si="12"/>
        <v>0</v>
      </c>
      <c r="U25" s="93">
        <f t="shared" si="12"/>
        <v>0</v>
      </c>
      <c r="V25" s="82"/>
    </row>
    <row r="26" spans="1:22" ht="27" customHeight="1">
      <c r="A26" s="23" t="s">
        <v>40</v>
      </c>
      <c r="B26" s="18"/>
      <c r="C26" s="97">
        <f>SUM(C27:C31)</f>
        <v>366241</v>
      </c>
      <c r="D26" s="97">
        <f aca="true" t="shared" si="13" ref="D26:U26">SUM(D27:D31)</f>
        <v>100100</v>
      </c>
      <c r="E26" s="103">
        <f t="shared" si="13"/>
        <v>0</v>
      </c>
      <c r="F26" s="98">
        <f t="shared" si="13"/>
        <v>266141</v>
      </c>
      <c r="G26" s="99">
        <f t="shared" si="13"/>
        <v>265500</v>
      </c>
      <c r="H26" s="97">
        <f t="shared" si="13"/>
        <v>0</v>
      </c>
      <c r="I26" s="97">
        <f t="shared" si="13"/>
        <v>0</v>
      </c>
      <c r="J26" s="97">
        <f t="shared" si="13"/>
        <v>641</v>
      </c>
      <c r="K26" s="98">
        <f t="shared" si="13"/>
        <v>0</v>
      </c>
      <c r="L26" s="99">
        <f t="shared" si="13"/>
        <v>0</v>
      </c>
      <c r="M26" s="97">
        <f t="shared" si="13"/>
        <v>0</v>
      </c>
      <c r="N26" s="97">
        <f t="shared" si="13"/>
        <v>0</v>
      </c>
      <c r="O26" s="97">
        <f t="shared" si="13"/>
        <v>0</v>
      </c>
      <c r="P26" s="98">
        <f t="shared" si="13"/>
        <v>0</v>
      </c>
      <c r="Q26" s="138">
        <f t="shared" si="13"/>
        <v>266141</v>
      </c>
      <c r="R26" s="99">
        <f t="shared" si="13"/>
        <v>0</v>
      </c>
      <c r="S26" s="97">
        <f t="shared" si="13"/>
        <v>0</v>
      </c>
      <c r="T26" s="97">
        <f t="shared" si="13"/>
        <v>0</v>
      </c>
      <c r="U26" s="97">
        <f t="shared" si="13"/>
        <v>0</v>
      </c>
      <c r="V26" s="82"/>
    </row>
    <row r="27" spans="1:22" ht="27" customHeight="1">
      <c r="A27" s="35"/>
      <c r="B27" s="25" t="s">
        <v>99</v>
      </c>
      <c r="C27" s="100">
        <v>68541</v>
      </c>
      <c r="D27" s="101">
        <f>C27-Q27</f>
        <v>42100</v>
      </c>
      <c r="E27" s="101">
        <v>0</v>
      </c>
      <c r="F27" s="102">
        <f>SUM(G27:J27)</f>
        <v>26441</v>
      </c>
      <c r="G27" s="87">
        <v>25800</v>
      </c>
      <c r="H27" s="88">
        <v>0</v>
      </c>
      <c r="I27" s="88">
        <v>0</v>
      </c>
      <c r="J27" s="88">
        <v>641</v>
      </c>
      <c r="K27" s="102">
        <f>SUM(L27:O27)</f>
        <v>0</v>
      </c>
      <c r="L27" s="87"/>
      <c r="M27" s="88"/>
      <c r="N27" s="88"/>
      <c r="O27" s="88"/>
      <c r="P27" s="102">
        <f>SUM(R27:U27)</f>
        <v>0</v>
      </c>
      <c r="Q27" s="139">
        <f>SUM(E27,F27,K27,P27)</f>
        <v>26441</v>
      </c>
      <c r="R27" s="87"/>
      <c r="S27" s="88"/>
      <c r="T27" s="88"/>
      <c r="U27" s="88"/>
      <c r="V27" s="82"/>
    </row>
    <row r="28" spans="1:22" ht="27" customHeight="1">
      <c r="A28" s="35"/>
      <c r="B28" s="25" t="s">
        <v>100</v>
      </c>
      <c r="C28" s="100">
        <v>42000</v>
      </c>
      <c r="D28" s="101">
        <f>C28-Q28</f>
        <v>0</v>
      </c>
      <c r="E28" s="101">
        <v>0</v>
      </c>
      <c r="F28" s="102">
        <f>SUM(G28:J28)</f>
        <v>42000</v>
      </c>
      <c r="G28" s="87">
        <v>42000</v>
      </c>
      <c r="H28" s="88">
        <v>0</v>
      </c>
      <c r="I28" s="88">
        <v>0</v>
      </c>
      <c r="J28" s="88">
        <v>0</v>
      </c>
      <c r="K28" s="102">
        <f>SUM(L28:O28)</f>
        <v>0</v>
      </c>
      <c r="L28" s="87"/>
      <c r="M28" s="88"/>
      <c r="N28" s="88"/>
      <c r="O28" s="88"/>
      <c r="P28" s="102">
        <f>SUM(R28:U28)</f>
        <v>0</v>
      </c>
      <c r="Q28" s="139">
        <f>SUM(E28,F28,K28,P28)</f>
        <v>42000</v>
      </c>
      <c r="R28" s="87"/>
      <c r="S28" s="88"/>
      <c r="T28" s="88"/>
      <c r="U28" s="88"/>
      <c r="V28" s="82"/>
    </row>
    <row r="29" spans="1:22" ht="27" customHeight="1">
      <c r="A29" s="35"/>
      <c r="B29" s="25" t="s">
        <v>101</v>
      </c>
      <c r="C29" s="100">
        <v>215000</v>
      </c>
      <c r="D29" s="101">
        <f>C29-Q29</f>
        <v>58000</v>
      </c>
      <c r="E29" s="101">
        <v>0</v>
      </c>
      <c r="F29" s="102">
        <f>SUM(G29:J29)</f>
        <v>157000</v>
      </c>
      <c r="G29" s="87">
        <v>157000</v>
      </c>
      <c r="H29" s="88">
        <v>0</v>
      </c>
      <c r="I29" s="88">
        <v>0</v>
      </c>
      <c r="J29" s="88">
        <v>0</v>
      </c>
      <c r="K29" s="102">
        <f>SUM(L29:O29)</f>
        <v>0</v>
      </c>
      <c r="L29" s="87"/>
      <c r="M29" s="88"/>
      <c r="N29" s="88"/>
      <c r="O29" s="88"/>
      <c r="P29" s="102">
        <f>SUM(R29:U29)</f>
        <v>0</v>
      </c>
      <c r="Q29" s="139">
        <f>SUM(E29,F29,K29,P29)</f>
        <v>157000</v>
      </c>
      <c r="R29" s="87"/>
      <c r="S29" s="88"/>
      <c r="T29" s="88"/>
      <c r="U29" s="88"/>
      <c r="V29" s="82"/>
    </row>
    <row r="30" spans="1:22" ht="27" customHeight="1">
      <c r="A30" s="35"/>
      <c r="B30" s="25" t="s">
        <v>102</v>
      </c>
      <c r="C30" s="100">
        <v>7500</v>
      </c>
      <c r="D30" s="101">
        <f>C30-Q30</f>
        <v>0</v>
      </c>
      <c r="E30" s="101">
        <v>0</v>
      </c>
      <c r="F30" s="102">
        <f>SUM(G30:J30)</f>
        <v>7500</v>
      </c>
      <c r="G30" s="87">
        <v>7500</v>
      </c>
      <c r="H30" s="88">
        <v>0</v>
      </c>
      <c r="I30" s="88">
        <v>0</v>
      </c>
      <c r="J30" s="88">
        <v>0</v>
      </c>
      <c r="K30" s="102">
        <f>SUM(L30:O30)</f>
        <v>0</v>
      </c>
      <c r="L30" s="87"/>
      <c r="M30" s="88"/>
      <c r="N30" s="88"/>
      <c r="O30" s="88"/>
      <c r="P30" s="102">
        <f>SUM(R30:U30)</f>
        <v>0</v>
      </c>
      <c r="Q30" s="139">
        <f>SUM(E30,F30,K30,P30)</f>
        <v>7500</v>
      </c>
      <c r="R30" s="87"/>
      <c r="S30" s="88"/>
      <c r="T30" s="88"/>
      <c r="U30" s="88"/>
      <c r="V30" s="82"/>
    </row>
    <row r="31" spans="1:22" ht="27" customHeight="1">
      <c r="A31" s="35"/>
      <c r="B31" s="25" t="s">
        <v>128</v>
      </c>
      <c r="C31" s="100">
        <v>33200</v>
      </c>
      <c r="D31" s="101">
        <f>C31-Q31</f>
        <v>0</v>
      </c>
      <c r="E31" s="101">
        <v>0</v>
      </c>
      <c r="F31" s="102">
        <f>SUM(G31:J31)</f>
        <v>33200</v>
      </c>
      <c r="G31" s="87">
        <v>33200</v>
      </c>
      <c r="H31" s="88">
        <v>0</v>
      </c>
      <c r="I31" s="88">
        <v>0</v>
      </c>
      <c r="J31" s="88">
        <v>0</v>
      </c>
      <c r="K31" s="102">
        <f>SUM(L31:O31)</f>
        <v>0</v>
      </c>
      <c r="L31" s="87"/>
      <c r="M31" s="88"/>
      <c r="N31" s="88"/>
      <c r="O31" s="88"/>
      <c r="P31" s="102">
        <f>SUM(R31:U31)</f>
        <v>0</v>
      </c>
      <c r="Q31" s="139">
        <f>SUM(E31,F31,K31,P31)</f>
        <v>33200</v>
      </c>
      <c r="R31" s="87"/>
      <c r="S31" s="88"/>
      <c r="T31" s="88"/>
      <c r="U31" s="88"/>
      <c r="V31" s="82"/>
    </row>
    <row r="32" spans="1:22" ht="27" customHeight="1">
      <c r="A32" s="23" t="s">
        <v>41</v>
      </c>
      <c r="B32" s="18"/>
      <c r="C32" s="97">
        <f>SUM(C33:C52)</f>
        <v>10060288</v>
      </c>
      <c r="D32" s="103">
        <f aca="true" t="shared" si="14" ref="D32:O32">SUM(D33:D52)</f>
        <v>6359109</v>
      </c>
      <c r="E32" s="103">
        <f t="shared" si="14"/>
        <v>1431978</v>
      </c>
      <c r="F32" s="98">
        <f t="shared" si="14"/>
        <v>2269201</v>
      </c>
      <c r="G32" s="99">
        <f t="shared" si="14"/>
        <v>1240181</v>
      </c>
      <c r="H32" s="97">
        <f t="shared" si="14"/>
        <v>0</v>
      </c>
      <c r="I32" s="97">
        <f t="shared" si="14"/>
        <v>0</v>
      </c>
      <c r="J32" s="97">
        <f t="shared" si="14"/>
        <v>1029020</v>
      </c>
      <c r="K32" s="98">
        <f t="shared" si="14"/>
        <v>0</v>
      </c>
      <c r="L32" s="99">
        <f t="shared" si="14"/>
        <v>0</v>
      </c>
      <c r="M32" s="97">
        <f t="shared" si="14"/>
        <v>0</v>
      </c>
      <c r="N32" s="97">
        <f t="shared" si="14"/>
        <v>0</v>
      </c>
      <c r="O32" s="97">
        <f t="shared" si="14"/>
        <v>0</v>
      </c>
      <c r="P32" s="98">
        <f aca="true" t="shared" si="15" ref="P32:U32">SUM(P33:P52)</f>
        <v>0</v>
      </c>
      <c r="Q32" s="138">
        <f t="shared" si="15"/>
        <v>3701179</v>
      </c>
      <c r="R32" s="99">
        <f t="shared" si="15"/>
        <v>0</v>
      </c>
      <c r="S32" s="97">
        <f t="shared" si="15"/>
        <v>0</v>
      </c>
      <c r="T32" s="97">
        <f t="shared" si="15"/>
        <v>0</v>
      </c>
      <c r="U32" s="97">
        <f t="shared" si="15"/>
        <v>0</v>
      </c>
      <c r="V32" s="82"/>
    </row>
    <row r="33" spans="1:22" ht="27" customHeight="1">
      <c r="A33" s="35"/>
      <c r="B33" s="25" t="s">
        <v>57</v>
      </c>
      <c r="C33" s="100">
        <v>1612000</v>
      </c>
      <c r="D33" s="101">
        <f aca="true" t="shared" si="16" ref="D33:D52">C33-Q33</f>
        <v>1374100</v>
      </c>
      <c r="E33" s="101">
        <v>237900</v>
      </c>
      <c r="F33" s="102">
        <f>SUM(G33:J33)</f>
        <v>0</v>
      </c>
      <c r="G33" s="87">
        <v>0</v>
      </c>
      <c r="H33" s="88">
        <v>0</v>
      </c>
      <c r="I33" s="88">
        <v>0</v>
      </c>
      <c r="J33" s="88">
        <v>0</v>
      </c>
      <c r="K33" s="102">
        <f>SUM(L33:O33)</f>
        <v>0</v>
      </c>
      <c r="L33" s="87"/>
      <c r="M33" s="88"/>
      <c r="N33" s="88"/>
      <c r="O33" s="88"/>
      <c r="P33" s="102">
        <f>SUM(R33:U33)</f>
        <v>0</v>
      </c>
      <c r="Q33" s="139">
        <f aca="true" t="shared" si="17" ref="Q33:Q52">SUM(E33,F33,K33,P33)</f>
        <v>237900</v>
      </c>
      <c r="R33" s="87"/>
      <c r="S33" s="88"/>
      <c r="T33" s="88"/>
      <c r="U33" s="88"/>
      <c r="V33" s="82"/>
    </row>
    <row r="34" spans="1:22" ht="27" customHeight="1">
      <c r="A34" s="35"/>
      <c r="B34" s="25" t="s">
        <v>61</v>
      </c>
      <c r="C34" s="100">
        <v>359621</v>
      </c>
      <c r="D34" s="101">
        <f t="shared" si="16"/>
        <v>289621</v>
      </c>
      <c r="E34" s="101">
        <v>70000</v>
      </c>
      <c r="F34" s="102">
        <f aca="true" t="shared" si="18" ref="F34:F52">SUM(G34:J34)</f>
        <v>0</v>
      </c>
      <c r="G34" s="87">
        <v>0</v>
      </c>
      <c r="H34" s="88">
        <v>0</v>
      </c>
      <c r="I34" s="88">
        <v>0</v>
      </c>
      <c r="J34" s="88">
        <v>0</v>
      </c>
      <c r="K34" s="102">
        <f aca="true" t="shared" si="19" ref="K34:K52">SUM(L34:O34)</f>
        <v>0</v>
      </c>
      <c r="L34" s="87"/>
      <c r="M34" s="88"/>
      <c r="N34" s="88"/>
      <c r="O34" s="88"/>
      <c r="P34" s="102">
        <f aca="true" t="shared" si="20" ref="P34:P52">SUM(R34:U34)</f>
        <v>0</v>
      </c>
      <c r="Q34" s="139">
        <f t="shared" si="17"/>
        <v>70000</v>
      </c>
      <c r="R34" s="87"/>
      <c r="S34" s="88"/>
      <c r="T34" s="88"/>
      <c r="U34" s="88"/>
      <c r="V34" s="82"/>
    </row>
    <row r="35" spans="1:22" ht="27" customHeight="1">
      <c r="A35" s="35"/>
      <c r="B35" s="25" t="s">
        <v>64</v>
      </c>
      <c r="C35" s="100">
        <v>20000</v>
      </c>
      <c r="D35" s="101">
        <f t="shared" si="16"/>
        <v>13900</v>
      </c>
      <c r="E35" s="101">
        <v>6100</v>
      </c>
      <c r="F35" s="102">
        <f t="shared" si="18"/>
        <v>0</v>
      </c>
      <c r="G35" s="87">
        <v>0</v>
      </c>
      <c r="H35" s="88">
        <v>0</v>
      </c>
      <c r="I35" s="88">
        <v>0</v>
      </c>
      <c r="J35" s="88">
        <v>0</v>
      </c>
      <c r="K35" s="102">
        <f t="shared" si="19"/>
        <v>0</v>
      </c>
      <c r="L35" s="87"/>
      <c r="M35" s="88"/>
      <c r="N35" s="88"/>
      <c r="O35" s="88"/>
      <c r="P35" s="102">
        <f t="shared" si="20"/>
        <v>0</v>
      </c>
      <c r="Q35" s="139">
        <f t="shared" si="17"/>
        <v>6100</v>
      </c>
      <c r="R35" s="87"/>
      <c r="S35" s="88"/>
      <c r="T35" s="88"/>
      <c r="U35" s="88"/>
      <c r="V35" s="82"/>
    </row>
    <row r="36" spans="1:22" ht="27" customHeight="1">
      <c r="A36" s="35"/>
      <c r="B36" s="25" t="s">
        <v>60</v>
      </c>
      <c r="C36" s="100">
        <v>470000</v>
      </c>
      <c r="D36" s="101">
        <f t="shared" si="16"/>
        <v>452000</v>
      </c>
      <c r="E36" s="101">
        <v>18000</v>
      </c>
      <c r="F36" s="102">
        <f t="shared" si="18"/>
        <v>0</v>
      </c>
      <c r="G36" s="87">
        <v>0</v>
      </c>
      <c r="H36" s="88">
        <v>0</v>
      </c>
      <c r="I36" s="88">
        <v>0</v>
      </c>
      <c r="J36" s="88">
        <v>0</v>
      </c>
      <c r="K36" s="102">
        <f t="shared" si="19"/>
        <v>0</v>
      </c>
      <c r="L36" s="87"/>
      <c r="M36" s="88"/>
      <c r="N36" s="88"/>
      <c r="O36" s="88"/>
      <c r="P36" s="102">
        <f t="shared" si="20"/>
        <v>0</v>
      </c>
      <c r="Q36" s="139">
        <f t="shared" si="17"/>
        <v>18000</v>
      </c>
      <c r="R36" s="87"/>
      <c r="S36" s="88"/>
      <c r="T36" s="88"/>
      <c r="U36" s="88"/>
      <c r="V36" s="82"/>
    </row>
    <row r="37" spans="1:22" ht="27" customHeight="1">
      <c r="A37" s="35"/>
      <c r="B37" s="25" t="s">
        <v>89</v>
      </c>
      <c r="C37" s="100">
        <v>2140000</v>
      </c>
      <c r="D37" s="101">
        <f t="shared" si="16"/>
        <v>1810500</v>
      </c>
      <c r="E37" s="101">
        <v>329500</v>
      </c>
      <c r="F37" s="102">
        <f t="shared" si="18"/>
        <v>0</v>
      </c>
      <c r="G37" s="87">
        <v>0</v>
      </c>
      <c r="H37" s="88">
        <v>0</v>
      </c>
      <c r="I37" s="88">
        <v>0</v>
      </c>
      <c r="J37" s="88">
        <v>0</v>
      </c>
      <c r="K37" s="102">
        <f t="shared" si="19"/>
        <v>0</v>
      </c>
      <c r="L37" s="87"/>
      <c r="M37" s="88"/>
      <c r="N37" s="88"/>
      <c r="O37" s="88"/>
      <c r="P37" s="102">
        <f t="shared" si="20"/>
        <v>0</v>
      </c>
      <c r="Q37" s="139">
        <f t="shared" si="17"/>
        <v>329500</v>
      </c>
      <c r="R37" s="87"/>
      <c r="S37" s="88"/>
      <c r="T37" s="88"/>
      <c r="U37" s="88"/>
      <c r="V37" s="82"/>
    </row>
    <row r="38" spans="1:22" ht="27" customHeight="1">
      <c r="A38" s="35"/>
      <c r="B38" s="25" t="s">
        <v>48</v>
      </c>
      <c r="C38" s="100">
        <v>303000</v>
      </c>
      <c r="D38" s="101">
        <f t="shared" si="16"/>
        <v>233000</v>
      </c>
      <c r="E38" s="101">
        <v>70000</v>
      </c>
      <c r="F38" s="102">
        <f t="shared" si="18"/>
        <v>0</v>
      </c>
      <c r="G38" s="87">
        <v>0</v>
      </c>
      <c r="H38" s="88">
        <v>0</v>
      </c>
      <c r="I38" s="88">
        <v>0</v>
      </c>
      <c r="J38" s="88">
        <v>0</v>
      </c>
      <c r="K38" s="102">
        <f t="shared" si="19"/>
        <v>0</v>
      </c>
      <c r="L38" s="87"/>
      <c r="M38" s="88"/>
      <c r="N38" s="88"/>
      <c r="O38" s="88"/>
      <c r="P38" s="102">
        <f t="shared" si="20"/>
        <v>0</v>
      </c>
      <c r="Q38" s="139">
        <f t="shared" si="17"/>
        <v>70000</v>
      </c>
      <c r="R38" s="87"/>
      <c r="S38" s="88"/>
      <c r="T38" s="88"/>
      <c r="U38" s="88"/>
      <c r="V38" s="82"/>
    </row>
    <row r="39" spans="1:22" ht="27" customHeight="1">
      <c r="A39" s="35"/>
      <c r="B39" s="25" t="s">
        <v>49</v>
      </c>
      <c r="C39" s="100">
        <v>394176</v>
      </c>
      <c r="D39" s="101">
        <f t="shared" si="16"/>
        <v>104698</v>
      </c>
      <c r="E39" s="101">
        <v>289478</v>
      </c>
      <c r="F39" s="102">
        <f t="shared" si="18"/>
        <v>0</v>
      </c>
      <c r="G39" s="87">
        <v>0</v>
      </c>
      <c r="H39" s="88">
        <v>0</v>
      </c>
      <c r="I39" s="88">
        <v>0</v>
      </c>
      <c r="J39" s="88">
        <v>0</v>
      </c>
      <c r="K39" s="102">
        <f t="shared" si="19"/>
        <v>0</v>
      </c>
      <c r="L39" s="87"/>
      <c r="M39" s="88"/>
      <c r="N39" s="88"/>
      <c r="O39" s="88"/>
      <c r="P39" s="102">
        <f t="shared" si="20"/>
        <v>0</v>
      </c>
      <c r="Q39" s="139">
        <f t="shared" si="17"/>
        <v>289478</v>
      </c>
      <c r="R39" s="87"/>
      <c r="S39" s="88"/>
      <c r="T39" s="88"/>
      <c r="U39" s="88"/>
      <c r="V39" s="82"/>
    </row>
    <row r="40" spans="1:22" ht="27" customHeight="1">
      <c r="A40" s="35"/>
      <c r="B40" s="25" t="s">
        <v>62</v>
      </c>
      <c r="C40" s="100">
        <v>507000</v>
      </c>
      <c r="D40" s="101">
        <f t="shared" si="16"/>
        <v>229800</v>
      </c>
      <c r="E40" s="101">
        <v>37000</v>
      </c>
      <c r="F40" s="102">
        <f t="shared" si="18"/>
        <v>240200</v>
      </c>
      <c r="G40" s="87">
        <v>240200</v>
      </c>
      <c r="H40" s="88">
        <v>0</v>
      </c>
      <c r="I40" s="88">
        <v>0</v>
      </c>
      <c r="J40" s="88">
        <v>0</v>
      </c>
      <c r="K40" s="102">
        <f t="shared" si="19"/>
        <v>0</v>
      </c>
      <c r="L40" s="87"/>
      <c r="M40" s="88"/>
      <c r="N40" s="88"/>
      <c r="O40" s="88"/>
      <c r="P40" s="102">
        <f t="shared" si="20"/>
        <v>0</v>
      </c>
      <c r="Q40" s="139">
        <f t="shared" si="17"/>
        <v>277200</v>
      </c>
      <c r="R40" s="87"/>
      <c r="S40" s="88"/>
      <c r="T40" s="88"/>
      <c r="U40" s="88"/>
      <c r="V40" s="82"/>
    </row>
    <row r="41" spans="1:22" ht="27" customHeight="1">
      <c r="A41" s="35"/>
      <c r="B41" s="83" t="s">
        <v>55</v>
      </c>
      <c r="C41" s="100">
        <v>374000</v>
      </c>
      <c r="D41" s="101">
        <f t="shared" si="16"/>
        <v>0</v>
      </c>
      <c r="E41" s="101">
        <v>374000</v>
      </c>
      <c r="F41" s="102">
        <f t="shared" si="18"/>
        <v>0</v>
      </c>
      <c r="G41" s="87">
        <v>0</v>
      </c>
      <c r="H41" s="88">
        <v>0</v>
      </c>
      <c r="I41" s="88">
        <v>0</v>
      </c>
      <c r="J41" s="88">
        <v>0</v>
      </c>
      <c r="K41" s="102">
        <f t="shared" si="19"/>
        <v>0</v>
      </c>
      <c r="L41" s="87">
        <v>0</v>
      </c>
      <c r="M41" s="88">
        <v>0</v>
      </c>
      <c r="N41" s="88">
        <v>0</v>
      </c>
      <c r="O41" s="88">
        <v>0</v>
      </c>
      <c r="P41" s="102">
        <f t="shared" si="20"/>
        <v>0</v>
      </c>
      <c r="Q41" s="139">
        <f t="shared" si="17"/>
        <v>374000</v>
      </c>
      <c r="R41" s="87">
        <v>0</v>
      </c>
      <c r="S41" s="88">
        <v>0</v>
      </c>
      <c r="T41" s="88">
        <v>0</v>
      </c>
      <c r="U41" s="88">
        <v>0</v>
      </c>
      <c r="V41" s="82"/>
    </row>
    <row r="42" spans="1:22" ht="27" customHeight="1">
      <c r="A42" s="35"/>
      <c r="B42" s="25" t="s">
        <v>103</v>
      </c>
      <c r="C42" s="100">
        <v>192645</v>
      </c>
      <c r="D42" s="101">
        <f>C42-Q42</f>
        <v>66245</v>
      </c>
      <c r="E42" s="101">
        <v>0</v>
      </c>
      <c r="F42" s="102">
        <f>SUM(G42:J42)</f>
        <v>126400</v>
      </c>
      <c r="G42" s="87">
        <v>126400</v>
      </c>
      <c r="H42" s="88">
        <v>0</v>
      </c>
      <c r="I42" s="88">
        <v>0</v>
      </c>
      <c r="J42" s="88">
        <v>0</v>
      </c>
      <c r="K42" s="102">
        <f>SUM(L42:O42)</f>
        <v>0</v>
      </c>
      <c r="L42" s="87"/>
      <c r="M42" s="88"/>
      <c r="N42" s="88"/>
      <c r="O42" s="88"/>
      <c r="P42" s="102">
        <f>SUM(R42:U42)</f>
        <v>0</v>
      </c>
      <c r="Q42" s="139">
        <f>SUM(E42,F42,K42,P42)</f>
        <v>126400</v>
      </c>
      <c r="R42" s="87"/>
      <c r="S42" s="88"/>
      <c r="T42" s="88"/>
      <c r="U42" s="88"/>
      <c r="V42" s="82"/>
    </row>
    <row r="43" spans="1:22" ht="27" customHeight="1">
      <c r="A43" s="35"/>
      <c r="B43" s="25" t="s">
        <v>129</v>
      </c>
      <c r="C43" s="100">
        <v>100000</v>
      </c>
      <c r="D43" s="101">
        <f>C43-Q43</f>
        <v>0</v>
      </c>
      <c r="E43" s="101">
        <v>0</v>
      </c>
      <c r="F43" s="102">
        <f>SUM(G43:J43)</f>
        <v>100000</v>
      </c>
      <c r="G43" s="87">
        <v>100000</v>
      </c>
      <c r="H43" s="88">
        <v>0</v>
      </c>
      <c r="I43" s="88">
        <v>0</v>
      </c>
      <c r="J43" s="88">
        <v>0</v>
      </c>
      <c r="K43" s="102">
        <f>SUM(L43:O43)</f>
        <v>0</v>
      </c>
      <c r="L43" s="87"/>
      <c r="M43" s="88"/>
      <c r="N43" s="88"/>
      <c r="O43" s="88"/>
      <c r="P43" s="102">
        <f>SUM(R43:U43)</f>
        <v>0</v>
      </c>
      <c r="Q43" s="139">
        <f>SUM(E43,F43,K43,P43)</f>
        <v>100000</v>
      </c>
      <c r="R43" s="87"/>
      <c r="S43" s="88"/>
      <c r="T43" s="88"/>
      <c r="U43" s="88"/>
      <c r="V43" s="82"/>
    </row>
    <row r="44" spans="1:22" ht="27" customHeight="1">
      <c r="A44" s="35"/>
      <c r="B44" s="25" t="s">
        <v>104</v>
      </c>
      <c r="C44" s="100">
        <v>2630346</v>
      </c>
      <c r="D44" s="101">
        <f t="shared" si="16"/>
        <v>1450145</v>
      </c>
      <c r="E44" s="101">
        <v>0</v>
      </c>
      <c r="F44" s="102">
        <f t="shared" si="18"/>
        <v>1180201</v>
      </c>
      <c r="G44" s="87">
        <v>151181</v>
      </c>
      <c r="H44" s="88">
        <v>0</v>
      </c>
      <c r="I44" s="88">
        <v>0</v>
      </c>
      <c r="J44" s="88">
        <v>1029020</v>
      </c>
      <c r="K44" s="102">
        <f t="shared" si="19"/>
        <v>0</v>
      </c>
      <c r="L44" s="87"/>
      <c r="M44" s="88"/>
      <c r="N44" s="88"/>
      <c r="O44" s="88"/>
      <c r="P44" s="102">
        <f t="shared" si="20"/>
        <v>0</v>
      </c>
      <c r="Q44" s="139">
        <f t="shared" si="17"/>
        <v>1180201</v>
      </c>
      <c r="R44" s="87"/>
      <c r="S44" s="88"/>
      <c r="T44" s="88"/>
      <c r="U44" s="88"/>
      <c r="V44" s="82"/>
    </row>
    <row r="45" spans="1:22" ht="27" customHeight="1">
      <c r="A45" s="35"/>
      <c r="B45" s="25" t="s">
        <v>105</v>
      </c>
      <c r="C45" s="100">
        <v>582600</v>
      </c>
      <c r="D45" s="101">
        <f aca="true" t="shared" si="21" ref="D45:D51">C45-Q45</f>
        <v>245000</v>
      </c>
      <c r="E45" s="101">
        <v>0</v>
      </c>
      <c r="F45" s="102">
        <f aca="true" t="shared" si="22" ref="F45:F51">SUM(G45:J45)</f>
        <v>337600</v>
      </c>
      <c r="G45" s="87">
        <v>337600</v>
      </c>
      <c r="H45" s="88">
        <v>0</v>
      </c>
      <c r="I45" s="88">
        <v>0</v>
      </c>
      <c r="J45" s="88">
        <v>0</v>
      </c>
      <c r="K45" s="102">
        <f aca="true" t="shared" si="23" ref="K45:K51">SUM(L45:O45)</f>
        <v>0</v>
      </c>
      <c r="L45" s="87"/>
      <c r="M45" s="88"/>
      <c r="N45" s="88"/>
      <c r="O45" s="88"/>
      <c r="P45" s="102">
        <f aca="true" t="shared" si="24" ref="P45:P51">SUM(R45:U45)</f>
        <v>0</v>
      </c>
      <c r="Q45" s="139">
        <f aca="true" t="shared" si="25" ref="Q45:Q51">SUM(E45,F45,K45,P45)</f>
        <v>337600</v>
      </c>
      <c r="R45" s="87"/>
      <c r="S45" s="88"/>
      <c r="T45" s="88"/>
      <c r="U45" s="88"/>
      <c r="V45" s="82"/>
    </row>
    <row r="46" spans="1:22" ht="27" customHeight="1">
      <c r="A46" s="35"/>
      <c r="B46" s="25" t="s">
        <v>106</v>
      </c>
      <c r="C46" s="100">
        <v>170000</v>
      </c>
      <c r="D46" s="101">
        <f t="shared" si="21"/>
        <v>50000</v>
      </c>
      <c r="E46" s="101">
        <v>0</v>
      </c>
      <c r="F46" s="102">
        <f t="shared" si="22"/>
        <v>120000</v>
      </c>
      <c r="G46" s="87">
        <v>120000</v>
      </c>
      <c r="H46" s="88">
        <v>0</v>
      </c>
      <c r="I46" s="88">
        <v>0</v>
      </c>
      <c r="J46" s="88">
        <v>0</v>
      </c>
      <c r="K46" s="102">
        <f t="shared" si="23"/>
        <v>0</v>
      </c>
      <c r="L46" s="87"/>
      <c r="M46" s="88"/>
      <c r="N46" s="88"/>
      <c r="O46" s="88"/>
      <c r="P46" s="102">
        <f t="shared" si="24"/>
        <v>0</v>
      </c>
      <c r="Q46" s="139">
        <f t="shared" si="25"/>
        <v>120000</v>
      </c>
      <c r="R46" s="87"/>
      <c r="S46" s="88"/>
      <c r="T46" s="88"/>
      <c r="U46" s="88"/>
      <c r="V46" s="82"/>
    </row>
    <row r="47" spans="1:22" ht="27" customHeight="1">
      <c r="A47" s="35"/>
      <c r="B47" s="25" t="s">
        <v>107</v>
      </c>
      <c r="C47" s="100">
        <v>13000</v>
      </c>
      <c r="D47" s="101">
        <f t="shared" si="21"/>
        <v>0</v>
      </c>
      <c r="E47" s="101">
        <v>0</v>
      </c>
      <c r="F47" s="102">
        <f t="shared" si="22"/>
        <v>13000</v>
      </c>
      <c r="G47" s="87">
        <v>13000</v>
      </c>
      <c r="H47" s="88">
        <v>0</v>
      </c>
      <c r="I47" s="88">
        <v>0</v>
      </c>
      <c r="J47" s="88">
        <v>0</v>
      </c>
      <c r="K47" s="102">
        <f t="shared" si="23"/>
        <v>0</v>
      </c>
      <c r="L47" s="87"/>
      <c r="M47" s="88"/>
      <c r="N47" s="88"/>
      <c r="O47" s="88"/>
      <c r="P47" s="102">
        <f t="shared" si="24"/>
        <v>0</v>
      </c>
      <c r="Q47" s="139">
        <f t="shared" si="25"/>
        <v>13000</v>
      </c>
      <c r="R47" s="87"/>
      <c r="S47" s="88"/>
      <c r="T47" s="88"/>
      <c r="U47" s="88"/>
      <c r="V47" s="82"/>
    </row>
    <row r="48" spans="1:22" ht="27" customHeight="1">
      <c r="A48" s="35"/>
      <c r="B48" s="25" t="s">
        <v>108</v>
      </c>
      <c r="C48" s="100">
        <v>152000</v>
      </c>
      <c r="D48" s="101">
        <f t="shared" si="21"/>
        <v>10800</v>
      </c>
      <c r="E48" s="101">
        <v>0</v>
      </c>
      <c r="F48" s="102">
        <f t="shared" si="22"/>
        <v>141200</v>
      </c>
      <c r="G48" s="87">
        <v>141200</v>
      </c>
      <c r="H48" s="88">
        <v>0</v>
      </c>
      <c r="I48" s="88">
        <v>0</v>
      </c>
      <c r="J48" s="88">
        <v>0</v>
      </c>
      <c r="K48" s="102">
        <f t="shared" si="23"/>
        <v>0</v>
      </c>
      <c r="L48" s="87"/>
      <c r="M48" s="88"/>
      <c r="N48" s="88"/>
      <c r="O48" s="88"/>
      <c r="P48" s="102">
        <f t="shared" si="24"/>
        <v>0</v>
      </c>
      <c r="Q48" s="139">
        <f t="shared" si="25"/>
        <v>141200</v>
      </c>
      <c r="R48" s="87"/>
      <c r="S48" s="88"/>
      <c r="T48" s="88"/>
      <c r="U48" s="88"/>
      <c r="V48" s="82"/>
    </row>
    <row r="49" spans="1:22" ht="27" customHeight="1">
      <c r="A49" s="35"/>
      <c r="B49" s="25" t="s">
        <v>109</v>
      </c>
      <c r="C49" s="100">
        <v>35800</v>
      </c>
      <c r="D49" s="101">
        <f t="shared" si="21"/>
        <v>29300</v>
      </c>
      <c r="E49" s="101">
        <v>0</v>
      </c>
      <c r="F49" s="102">
        <f t="shared" si="22"/>
        <v>6500</v>
      </c>
      <c r="G49" s="87">
        <v>6500</v>
      </c>
      <c r="H49" s="88">
        <v>0</v>
      </c>
      <c r="I49" s="88">
        <v>0</v>
      </c>
      <c r="J49" s="88">
        <v>0</v>
      </c>
      <c r="K49" s="102">
        <f t="shared" si="23"/>
        <v>0</v>
      </c>
      <c r="L49" s="87"/>
      <c r="M49" s="88"/>
      <c r="N49" s="88"/>
      <c r="O49" s="88"/>
      <c r="P49" s="102">
        <f t="shared" si="24"/>
        <v>0</v>
      </c>
      <c r="Q49" s="139">
        <f t="shared" si="25"/>
        <v>6500</v>
      </c>
      <c r="R49" s="87"/>
      <c r="S49" s="88"/>
      <c r="T49" s="88"/>
      <c r="U49" s="88"/>
      <c r="V49" s="82"/>
    </row>
    <row r="50" spans="1:22" ht="27" customHeight="1">
      <c r="A50" s="35"/>
      <c r="B50" s="25" t="s">
        <v>110</v>
      </c>
      <c r="C50" s="100">
        <v>4100</v>
      </c>
      <c r="D50" s="101">
        <f t="shared" si="21"/>
        <v>0</v>
      </c>
      <c r="E50" s="101">
        <v>0</v>
      </c>
      <c r="F50" s="102">
        <f t="shared" si="22"/>
        <v>4100</v>
      </c>
      <c r="G50" s="87">
        <v>4100</v>
      </c>
      <c r="H50" s="88">
        <v>0</v>
      </c>
      <c r="I50" s="88">
        <v>0</v>
      </c>
      <c r="J50" s="88">
        <v>0</v>
      </c>
      <c r="K50" s="102">
        <f t="shared" si="23"/>
        <v>0</v>
      </c>
      <c r="L50" s="87"/>
      <c r="M50" s="88"/>
      <c r="N50" s="88"/>
      <c r="O50" s="88"/>
      <c r="P50" s="102">
        <f t="shared" si="24"/>
        <v>0</v>
      </c>
      <c r="Q50" s="139">
        <f t="shared" si="25"/>
        <v>4100</v>
      </c>
      <c r="R50" s="87"/>
      <c r="S50" s="88"/>
      <c r="T50" s="88"/>
      <c r="U50" s="88"/>
      <c r="V50" s="82"/>
    </row>
    <row r="51" spans="1:22" ht="27" customHeight="1" hidden="1">
      <c r="A51" s="35"/>
      <c r="B51" s="25"/>
      <c r="C51" s="100">
        <v>0</v>
      </c>
      <c r="D51" s="101">
        <f t="shared" si="21"/>
        <v>0</v>
      </c>
      <c r="E51" s="101">
        <v>0</v>
      </c>
      <c r="F51" s="102">
        <f t="shared" si="22"/>
        <v>0</v>
      </c>
      <c r="G51" s="87">
        <v>0</v>
      </c>
      <c r="H51" s="88">
        <v>0</v>
      </c>
      <c r="I51" s="88">
        <v>0</v>
      </c>
      <c r="J51" s="88">
        <v>0</v>
      </c>
      <c r="K51" s="102">
        <f t="shared" si="23"/>
        <v>0</v>
      </c>
      <c r="L51" s="87"/>
      <c r="M51" s="88"/>
      <c r="N51" s="88"/>
      <c r="O51" s="88"/>
      <c r="P51" s="102">
        <f t="shared" si="24"/>
        <v>0</v>
      </c>
      <c r="Q51" s="139">
        <f t="shared" si="25"/>
        <v>0</v>
      </c>
      <c r="R51" s="87"/>
      <c r="S51" s="88"/>
      <c r="T51" s="88"/>
      <c r="U51" s="88"/>
      <c r="V51" s="82"/>
    </row>
    <row r="52" spans="1:22" ht="27" customHeight="1" hidden="1">
      <c r="A52" s="35"/>
      <c r="B52" s="25"/>
      <c r="C52" s="100">
        <v>0</v>
      </c>
      <c r="D52" s="101">
        <f t="shared" si="16"/>
        <v>0</v>
      </c>
      <c r="E52" s="101">
        <v>0</v>
      </c>
      <c r="F52" s="102">
        <f t="shared" si="18"/>
        <v>0</v>
      </c>
      <c r="G52" s="87">
        <v>0</v>
      </c>
      <c r="H52" s="88">
        <v>0</v>
      </c>
      <c r="I52" s="88">
        <v>0</v>
      </c>
      <c r="J52" s="88">
        <v>0</v>
      </c>
      <c r="K52" s="102">
        <f t="shared" si="19"/>
        <v>0</v>
      </c>
      <c r="L52" s="87"/>
      <c r="M52" s="88"/>
      <c r="N52" s="88"/>
      <c r="O52" s="88"/>
      <c r="P52" s="102">
        <f t="shared" si="20"/>
        <v>0</v>
      </c>
      <c r="Q52" s="139">
        <f t="shared" si="17"/>
        <v>0</v>
      </c>
      <c r="R52" s="87"/>
      <c r="S52" s="88"/>
      <c r="T52" s="88"/>
      <c r="U52" s="88"/>
      <c r="V52" s="82"/>
    </row>
    <row r="53" spans="1:22" ht="27" customHeight="1">
      <c r="A53" s="23" t="s">
        <v>42</v>
      </c>
      <c r="B53" s="18"/>
      <c r="C53" s="97">
        <f>SUM(C54:C68)</f>
        <v>15610181</v>
      </c>
      <c r="D53" s="103">
        <f aca="true" t="shared" si="26" ref="D53:O53">SUM(D54:D68)</f>
        <v>12262781</v>
      </c>
      <c r="E53" s="103">
        <f t="shared" si="26"/>
        <v>2804900</v>
      </c>
      <c r="F53" s="98">
        <f>SUM(F54:F68)</f>
        <v>542500</v>
      </c>
      <c r="G53" s="99">
        <f>SUM(G54:G68)</f>
        <v>506313</v>
      </c>
      <c r="H53" s="97">
        <f>SUM(H54:H68)</f>
        <v>0</v>
      </c>
      <c r="I53" s="97">
        <f>SUM(I54:I68)</f>
        <v>36187</v>
      </c>
      <c r="J53" s="97">
        <f>SUM(J54:J68)</f>
        <v>0</v>
      </c>
      <c r="K53" s="98">
        <f t="shared" si="26"/>
        <v>0</v>
      </c>
      <c r="L53" s="99">
        <f t="shared" si="26"/>
        <v>0</v>
      </c>
      <c r="M53" s="97">
        <f t="shared" si="26"/>
        <v>0</v>
      </c>
      <c r="N53" s="97">
        <f t="shared" si="26"/>
        <v>0</v>
      </c>
      <c r="O53" s="97">
        <f t="shared" si="26"/>
        <v>0</v>
      </c>
      <c r="P53" s="98">
        <f aca="true" t="shared" si="27" ref="P53:U53">SUM(P54:P68)</f>
        <v>0</v>
      </c>
      <c r="Q53" s="138">
        <f t="shared" si="27"/>
        <v>3347400</v>
      </c>
      <c r="R53" s="99">
        <f t="shared" si="27"/>
        <v>0</v>
      </c>
      <c r="S53" s="97">
        <f t="shared" si="27"/>
        <v>0</v>
      </c>
      <c r="T53" s="97">
        <f t="shared" si="27"/>
        <v>0</v>
      </c>
      <c r="U53" s="97">
        <f t="shared" si="27"/>
        <v>0</v>
      </c>
      <c r="V53" s="82"/>
    </row>
    <row r="54" spans="1:22" ht="27" customHeight="1">
      <c r="A54" s="35"/>
      <c r="B54" s="25" t="s">
        <v>65</v>
      </c>
      <c r="C54" s="100">
        <v>530000</v>
      </c>
      <c r="D54" s="101">
        <f aca="true" t="shared" si="28" ref="D54:D68">C54-Q54</f>
        <v>276500</v>
      </c>
      <c r="E54" s="101">
        <v>253500</v>
      </c>
      <c r="F54" s="102">
        <f aca="true" t="shared" si="29" ref="F54:F59">SUM(G54:J54)</f>
        <v>0</v>
      </c>
      <c r="G54" s="87">
        <v>0</v>
      </c>
      <c r="H54" s="88">
        <v>0</v>
      </c>
      <c r="I54" s="88">
        <v>0</v>
      </c>
      <c r="J54" s="88">
        <v>0</v>
      </c>
      <c r="K54" s="102">
        <f aca="true" t="shared" si="30" ref="K54:K68">SUM(L54:O54)</f>
        <v>0</v>
      </c>
      <c r="L54" s="87"/>
      <c r="M54" s="88"/>
      <c r="N54" s="88"/>
      <c r="O54" s="88"/>
      <c r="P54" s="102">
        <f aca="true" t="shared" si="31" ref="P54:P68">SUM(R54:U54)</f>
        <v>0</v>
      </c>
      <c r="Q54" s="139">
        <f aca="true" t="shared" si="32" ref="Q54:Q68">SUM(E54,F54,K54,P54)</f>
        <v>253500</v>
      </c>
      <c r="R54" s="87"/>
      <c r="S54" s="88"/>
      <c r="T54" s="88"/>
      <c r="U54" s="88"/>
      <c r="V54" s="82"/>
    </row>
    <row r="55" spans="1:22" ht="27" customHeight="1">
      <c r="A55" s="35"/>
      <c r="B55" s="25" t="s">
        <v>66</v>
      </c>
      <c r="C55" s="100">
        <v>194000</v>
      </c>
      <c r="D55" s="101">
        <f t="shared" si="28"/>
        <v>156200</v>
      </c>
      <c r="E55" s="101">
        <v>37800</v>
      </c>
      <c r="F55" s="102">
        <f t="shared" si="29"/>
        <v>0</v>
      </c>
      <c r="G55" s="87">
        <v>0</v>
      </c>
      <c r="H55" s="88">
        <v>0</v>
      </c>
      <c r="I55" s="88">
        <v>0</v>
      </c>
      <c r="J55" s="88">
        <v>0</v>
      </c>
      <c r="K55" s="102">
        <f t="shared" si="30"/>
        <v>0</v>
      </c>
      <c r="L55" s="87"/>
      <c r="M55" s="88"/>
      <c r="N55" s="88"/>
      <c r="O55" s="88"/>
      <c r="P55" s="102">
        <f t="shared" si="31"/>
        <v>0</v>
      </c>
      <c r="Q55" s="139">
        <f t="shared" si="32"/>
        <v>37800</v>
      </c>
      <c r="R55" s="87"/>
      <c r="S55" s="88"/>
      <c r="T55" s="88"/>
      <c r="U55" s="88"/>
      <c r="V55" s="82"/>
    </row>
    <row r="56" spans="1:22" ht="27" customHeight="1">
      <c r="A56" s="35"/>
      <c r="B56" s="25" t="s">
        <v>80</v>
      </c>
      <c r="C56" s="100">
        <v>286000</v>
      </c>
      <c r="D56" s="101">
        <f t="shared" si="28"/>
        <v>186000</v>
      </c>
      <c r="E56" s="101">
        <v>100000</v>
      </c>
      <c r="F56" s="102">
        <f t="shared" si="29"/>
        <v>0</v>
      </c>
      <c r="G56" s="87">
        <v>0</v>
      </c>
      <c r="H56" s="88">
        <v>0</v>
      </c>
      <c r="I56" s="88">
        <v>0</v>
      </c>
      <c r="J56" s="88">
        <v>0</v>
      </c>
      <c r="K56" s="102">
        <f t="shared" si="30"/>
        <v>0</v>
      </c>
      <c r="L56" s="87"/>
      <c r="M56" s="88"/>
      <c r="N56" s="88"/>
      <c r="O56" s="88"/>
      <c r="P56" s="102">
        <f t="shared" si="31"/>
        <v>0</v>
      </c>
      <c r="Q56" s="139">
        <f t="shared" si="32"/>
        <v>100000</v>
      </c>
      <c r="R56" s="87"/>
      <c r="S56" s="88"/>
      <c r="T56" s="88"/>
      <c r="U56" s="88"/>
      <c r="V56" s="82"/>
    </row>
    <row r="57" spans="1:22" ht="27" customHeight="1">
      <c r="A57" s="35"/>
      <c r="B57" s="25" t="s">
        <v>50</v>
      </c>
      <c r="C57" s="100">
        <v>3473181</v>
      </c>
      <c r="D57" s="101">
        <f t="shared" si="28"/>
        <v>2794981</v>
      </c>
      <c r="E57" s="101">
        <v>678200</v>
      </c>
      <c r="F57" s="102">
        <f t="shared" si="29"/>
        <v>0</v>
      </c>
      <c r="G57" s="87">
        <v>0</v>
      </c>
      <c r="H57" s="88">
        <v>0</v>
      </c>
      <c r="I57" s="88">
        <v>0</v>
      </c>
      <c r="J57" s="88">
        <v>0</v>
      </c>
      <c r="K57" s="102">
        <f t="shared" si="30"/>
        <v>0</v>
      </c>
      <c r="L57" s="87"/>
      <c r="M57" s="88"/>
      <c r="N57" s="88"/>
      <c r="O57" s="88"/>
      <c r="P57" s="102">
        <f t="shared" si="31"/>
        <v>0</v>
      </c>
      <c r="Q57" s="139">
        <f t="shared" si="32"/>
        <v>678200</v>
      </c>
      <c r="R57" s="87"/>
      <c r="S57" s="88"/>
      <c r="T57" s="88"/>
      <c r="U57" s="88"/>
      <c r="V57" s="82"/>
    </row>
    <row r="58" spans="1:22" ht="27" customHeight="1">
      <c r="A58" s="35"/>
      <c r="B58" s="25" t="s">
        <v>59</v>
      </c>
      <c r="C58" s="100">
        <v>1960000</v>
      </c>
      <c r="D58" s="101">
        <f t="shared" si="28"/>
        <v>1756200</v>
      </c>
      <c r="E58" s="101">
        <v>203800</v>
      </c>
      <c r="F58" s="102">
        <f t="shared" si="29"/>
        <v>0</v>
      </c>
      <c r="G58" s="87">
        <v>0</v>
      </c>
      <c r="H58" s="88">
        <v>0</v>
      </c>
      <c r="I58" s="88">
        <v>0</v>
      </c>
      <c r="J58" s="88">
        <v>0</v>
      </c>
      <c r="K58" s="102">
        <f t="shared" si="30"/>
        <v>0</v>
      </c>
      <c r="L58" s="87"/>
      <c r="M58" s="88"/>
      <c r="N58" s="88"/>
      <c r="O58" s="88"/>
      <c r="P58" s="102">
        <f t="shared" si="31"/>
        <v>0</v>
      </c>
      <c r="Q58" s="139">
        <f t="shared" si="32"/>
        <v>203800</v>
      </c>
      <c r="R58" s="87"/>
      <c r="S58" s="88"/>
      <c r="T58" s="88"/>
      <c r="U58" s="88"/>
      <c r="V58" s="82"/>
    </row>
    <row r="59" spans="1:22" ht="27" customHeight="1">
      <c r="A59" s="35"/>
      <c r="B59" s="25" t="s">
        <v>53</v>
      </c>
      <c r="C59" s="100">
        <v>110000</v>
      </c>
      <c r="D59" s="101">
        <f t="shared" si="28"/>
        <v>42000</v>
      </c>
      <c r="E59" s="101">
        <v>68000</v>
      </c>
      <c r="F59" s="102">
        <f t="shared" si="29"/>
        <v>0</v>
      </c>
      <c r="G59" s="87">
        <v>0</v>
      </c>
      <c r="H59" s="88">
        <v>0</v>
      </c>
      <c r="I59" s="88">
        <v>0</v>
      </c>
      <c r="J59" s="88">
        <v>0</v>
      </c>
      <c r="K59" s="102">
        <f t="shared" si="30"/>
        <v>0</v>
      </c>
      <c r="L59" s="87"/>
      <c r="M59" s="88"/>
      <c r="N59" s="88"/>
      <c r="O59" s="88"/>
      <c r="P59" s="102">
        <f t="shared" si="31"/>
        <v>0</v>
      </c>
      <c r="Q59" s="139">
        <f t="shared" si="32"/>
        <v>68000</v>
      </c>
      <c r="R59" s="87"/>
      <c r="S59" s="88"/>
      <c r="T59" s="88"/>
      <c r="U59" s="88"/>
      <c r="V59" s="82"/>
    </row>
    <row r="60" spans="1:22" ht="27" customHeight="1">
      <c r="A60" s="35"/>
      <c r="B60" s="25" t="s">
        <v>52</v>
      </c>
      <c r="C60" s="100">
        <v>4669000</v>
      </c>
      <c r="D60" s="101">
        <f t="shared" si="28"/>
        <v>3728600</v>
      </c>
      <c r="E60" s="101">
        <v>940400</v>
      </c>
      <c r="F60" s="102">
        <f aca="true" t="shared" si="33" ref="F60:F68">SUM(G60:J60)</f>
        <v>0</v>
      </c>
      <c r="G60" s="87">
        <v>0</v>
      </c>
      <c r="H60" s="88">
        <v>0</v>
      </c>
      <c r="I60" s="88">
        <v>0</v>
      </c>
      <c r="J60" s="88">
        <v>0</v>
      </c>
      <c r="K60" s="102">
        <f t="shared" si="30"/>
        <v>0</v>
      </c>
      <c r="L60" s="87"/>
      <c r="M60" s="88"/>
      <c r="N60" s="88"/>
      <c r="O60" s="88"/>
      <c r="P60" s="102">
        <f t="shared" si="31"/>
        <v>0</v>
      </c>
      <c r="Q60" s="139">
        <f t="shared" si="32"/>
        <v>940400</v>
      </c>
      <c r="R60" s="87"/>
      <c r="S60" s="88"/>
      <c r="T60" s="88"/>
      <c r="U60" s="88"/>
      <c r="V60" s="82"/>
    </row>
    <row r="61" spans="1:22" ht="27" customHeight="1">
      <c r="A61" s="35"/>
      <c r="B61" s="25" t="s">
        <v>51</v>
      </c>
      <c r="C61" s="100">
        <v>3215000</v>
      </c>
      <c r="D61" s="101">
        <f t="shared" si="28"/>
        <v>2809000</v>
      </c>
      <c r="E61" s="101">
        <v>406000</v>
      </c>
      <c r="F61" s="102">
        <f t="shared" si="33"/>
        <v>0</v>
      </c>
      <c r="G61" s="87">
        <v>0</v>
      </c>
      <c r="H61" s="88">
        <v>0</v>
      </c>
      <c r="I61" s="88">
        <v>0</v>
      </c>
      <c r="J61" s="88">
        <v>0</v>
      </c>
      <c r="K61" s="102">
        <f t="shared" si="30"/>
        <v>0</v>
      </c>
      <c r="L61" s="87"/>
      <c r="M61" s="88"/>
      <c r="N61" s="88"/>
      <c r="O61" s="88"/>
      <c r="P61" s="102">
        <f t="shared" si="31"/>
        <v>0</v>
      </c>
      <c r="Q61" s="139">
        <f t="shared" si="32"/>
        <v>406000</v>
      </c>
      <c r="R61" s="87"/>
      <c r="S61" s="88"/>
      <c r="T61" s="88"/>
      <c r="U61" s="88"/>
      <c r="V61" s="82"/>
    </row>
    <row r="62" spans="1:22" ht="27" customHeight="1">
      <c r="A62" s="35"/>
      <c r="B62" s="25" t="s">
        <v>67</v>
      </c>
      <c r="C62" s="100">
        <v>1084000</v>
      </c>
      <c r="D62" s="101">
        <f t="shared" si="28"/>
        <v>484300</v>
      </c>
      <c r="E62" s="101">
        <v>117200</v>
      </c>
      <c r="F62" s="102">
        <f t="shared" si="33"/>
        <v>482500</v>
      </c>
      <c r="G62" s="87">
        <v>446313</v>
      </c>
      <c r="H62" s="88">
        <v>0</v>
      </c>
      <c r="I62" s="88">
        <v>36187</v>
      </c>
      <c r="J62" s="88">
        <v>0</v>
      </c>
      <c r="K62" s="102">
        <f t="shared" si="30"/>
        <v>0</v>
      </c>
      <c r="L62" s="87"/>
      <c r="M62" s="88"/>
      <c r="N62" s="88"/>
      <c r="O62" s="88"/>
      <c r="P62" s="102">
        <f t="shared" si="31"/>
        <v>0</v>
      </c>
      <c r="Q62" s="139">
        <f t="shared" si="32"/>
        <v>599700</v>
      </c>
      <c r="R62" s="87"/>
      <c r="S62" s="88"/>
      <c r="T62" s="88"/>
      <c r="U62" s="88"/>
      <c r="V62" s="82"/>
    </row>
    <row r="63" spans="1:22" ht="27" customHeight="1">
      <c r="A63" s="35"/>
      <c r="B63" s="25" t="s">
        <v>111</v>
      </c>
      <c r="C63" s="100">
        <v>89000</v>
      </c>
      <c r="D63" s="101">
        <f>C63-Q63</f>
        <v>29000</v>
      </c>
      <c r="E63" s="101">
        <v>0</v>
      </c>
      <c r="F63" s="102">
        <f t="shared" si="33"/>
        <v>60000</v>
      </c>
      <c r="G63" s="87">
        <v>60000</v>
      </c>
      <c r="H63" s="88">
        <v>0</v>
      </c>
      <c r="I63" s="88">
        <v>0</v>
      </c>
      <c r="J63" s="88">
        <v>0</v>
      </c>
      <c r="K63" s="102">
        <f>SUM(L63:O63)</f>
        <v>0</v>
      </c>
      <c r="L63" s="87"/>
      <c r="M63" s="88"/>
      <c r="N63" s="88"/>
      <c r="O63" s="88"/>
      <c r="P63" s="102">
        <f>SUM(R63:U63)</f>
        <v>0</v>
      </c>
      <c r="Q63" s="139">
        <f>SUM(E63,F63,K63,P63)</f>
        <v>60000</v>
      </c>
      <c r="R63" s="87"/>
      <c r="S63" s="88"/>
      <c r="T63" s="88"/>
      <c r="U63" s="88"/>
      <c r="V63" s="82"/>
    </row>
    <row r="64" spans="1:22" ht="27" customHeight="1" hidden="1">
      <c r="A64" s="35"/>
      <c r="B64" s="25"/>
      <c r="C64" s="100">
        <v>0</v>
      </c>
      <c r="D64" s="101">
        <f>C64-Q64</f>
        <v>0</v>
      </c>
      <c r="E64" s="101">
        <v>0</v>
      </c>
      <c r="F64" s="102">
        <f t="shared" si="33"/>
        <v>0</v>
      </c>
      <c r="G64" s="87">
        <v>0</v>
      </c>
      <c r="H64" s="88">
        <v>0</v>
      </c>
      <c r="I64" s="88">
        <v>0</v>
      </c>
      <c r="J64" s="88">
        <v>0</v>
      </c>
      <c r="K64" s="102">
        <f>SUM(L64:O64)</f>
        <v>0</v>
      </c>
      <c r="L64" s="87"/>
      <c r="M64" s="88"/>
      <c r="N64" s="88"/>
      <c r="O64" s="88"/>
      <c r="P64" s="102">
        <f>SUM(R64:U64)</f>
        <v>0</v>
      </c>
      <c r="Q64" s="139">
        <f>SUM(E64,F64,K64,P64)</f>
        <v>0</v>
      </c>
      <c r="R64" s="87"/>
      <c r="S64" s="88"/>
      <c r="T64" s="88"/>
      <c r="U64" s="88"/>
      <c r="V64" s="82"/>
    </row>
    <row r="65" spans="1:22" ht="27" customHeight="1" hidden="1">
      <c r="A65" s="35"/>
      <c r="B65" s="25"/>
      <c r="C65" s="100">
        <v>0</v>
      </c>
      <c r="D65" s="101">
        <f t="shared" si="28"/>
        <v>0</v>
      </c>
      <c r="E65" s="101">
        <v>0</v>
      </c>
      <c r="F65" s="102">
        <f t="shared" si="33"/>
        <v>0</v>
      </c>
      <c r="G65" s="87">
        <v>0</v>
      </c>
      <c r="H65" s="88">
        <v>0</v>
      </c>
      <c r="I65" s="88">
        <v>0</v>
      </c>
      <c r="J65" s="88">
        <v>0</v>
      </c>
      <c r="K65" s="102">
        <f t="shared" si="30"/>
        <v>0</v>
      </c>
      <c r="L65" s="87"/>
      <c r="M65" s="88"/>
      <c r="N65" s="88"/>
      <c r="O65" s="88"/>
      <c r="P65" s="102">
        <f t="shared" si="31"/>
        <v>0</v>
      </c>
      <c r="Q65" s="139">
        <f t="shared" si="32"/>
        <v>0</v>
      </c>
      <c r="R65" s="87"/>
      <c r="S65" s="88"/>
      <c r="T65" s="88"/>
      <c r="U65" s="88"/>
      <c r="V65" s="82"/>
    </row>
    <row r="66" spans="1:22" ht="27" customHeight="1" hidden="1">
      <c r="A66" s="35"/>
      <c r="B66" s="25"/>
      <c r="C66" s="100">
        <v>0</v>
      </c>
      <c r="D66" s="101">
        <f>C66-Q66</f>
        <v>0</v>
      </c>
      <c r="E66" s="101">
        <v>0</v>
      </c>
      <c r="F66" s="102">
        <f t="shared" si="33"/>
        <v>0</v>
      </c>
      <c r="G66" s="87">
        <v>0</v>
      </c>
      <c r="H66" s="88">
        <v>0</v>
      </c>
      <c r="I66" s="88">
        <v>0</v>
      </c>
      <c r="J66" s="88">
        <v>0</v>
      </c>
      <c r="K66" s="102">
        <f>SUM(L66:O66)</f>
        <v>0</v>
      </c>
      <c r="L66" s="87"/>
      <c r="M66" s="88"/>
      <c r="N66" s="88"/>
      <c r="O66" s="88"/>
      <c r="P66" s="102">
        <f>SUM(R66:U66)</f>
        <v>0</v>
      </c>
      <c r="Q66" s="139">
        <f>SUM(E66,F66,K66,P66)</f>
        <v>0</v>
      </c>
      <c r="R66" s="87"/>
      <c r="S66" s="88"/>
      <c r="T66" s="88"/>
      <c r="U66" s="88"/>
      <c r="V66" s="82"/>
    </row>
    <row r="67" spans="1:22" ht="27" customHeight="1" hidden="1">
      <c r="A67" s="35"/>
      <c r="B67" s="25"/>
      <c r="C67" s="100">
        <v>0</v>
      </c>
      <c r="D67" s="101">
        <f>C67-Q67</f>
        <v>0</v>
      </c>
      <c r="E67" s="101">
        <v>0</v>
      </c>
      <c r="F67" s="102">
        <f t="shared" si="33"/>
        <v>0</v>
      </c>
      <c r="G67" s="87">
        <v>0</v>
      </c>
      <c r="H67" s="88">
        <v>0</v>
      </c>
      <c r="I67" s="88">
        <v>0</v>
      </c>
      <c r="J67" s="88">
        <v>0</v>
      </c>
      <c r="K67" s="102">
        <f>SUM(L67:O67)</f>
        <v>0</v>
      </c>
      <c r="L67" s="87"/>
      <c r="M67" s="88"/>
      <c r="N67" s="88"/>
      <c r="O67" s="88"/>
      <c r="P67" s="102">
        <f>SUM(R67:U67)</f>
        <v>0</v>
      </c>
      <c r="Q67" s="139">
        <f>SUM(E67,F67,K67,P67)</f>
        <v>0</v>
      </c>
      <c r="R67" s="87"/>
      <c r="S67" s="88"/>
      <c r="T67" s="88"/>
      <c r="U67" s="88"/>
      <c r="V67" s="82"/>
    </row>
    <row r="68" spans="1:22" ht="27" customHeight="1" hidden="1">
      <c r="A68" s="35"/>
      <c r="B68" s="25"/>
      <c r="C68" s="100">
        <v>0</v>
      </c>
      <c r="D68" s="101">
        <f t="shared" si="28"/>
        <v>0</v>
      </c>
      <c r="E68" s="101">
        <v>0</v>
      </c>
      <c r="F68" s="102">
        <f t="shared" si="33"/>
        <v>0</v>
      </c>
      <c r="G68" s="87">
        <v>0</v>
      </c>
      <c r="H68" s="88">
        <v>0</v>
      </c>
      <c r="I68" s="88">
        <v>0</v>
      </c>
      <c r="J68" s="88">
        <v>0</v>
      </c>
      <c r="K68" s="102">
        <f t="shared" si="30"/>
        <v>0</v>
      </c>
      <c r="L68" s="87"/>
      <c r="M68" s="88"/>
      <c r="N68" s="88"/>
      <c r="O68" s="88"/>
      <c r="P68" s="102">
        <f t="shared" si="31"/>
        <v>0</v>
      </c>
      <c r="Q68" s="139">
        <f t="shared" si="32"/>
        <v>0</v>
      </c>
      <c r="R68" s="87"/>
      <c r="S68" s="88"/>
      <c r="T68" s="88"/>
      <c r="U68" s="88"/>
      <c r="V68" s="82"/>
    </row>
    <row r="69" spans="1:22" ht="27" customHeight="1">
      <c r="A69" s="34" t="s">
        <v>22</v>
      </c>
      <c r="B69" s="10"/>
      <c r="C69" s="104">
        <f aca="true" t="shared" si="34" ref="C69:U69">C70+C81+C87+C99</f>
        <v>12647011</v>
      </c>
      <c r="D69" s="105">
        <f t="shared" si="34"/>
        <v>8237495</v>
      </c>
      <c r="E69" s="105">
        <f t="shared" si="34"/>
        <v>2806556</v>
      </c>
      <c r="F69" s="106">
        <f t="shared" si="34"/>
        <v>1602960</v>
      </c>
      <c r="G69" s="107">
        <f t="shared" si="34"/>
        <v>926150</v>
      </c>
      <c r="H69" s="104">
        <f t="shared" si="34"/>
        <v>0</v>
      </c>
      <c r="I69" s="104">
        <f t="shared" si="34"/>
        <v>42482</v>
      </c>
      <c r="J69" s="104">
        <f t="shared" si="34"/>
        <v>634328</v>
      </c>
      <c r="K69" s="106">
        <f t="shared" si="34"/>
        <v>0</v>
      </c>
      <c r="L69" s="107">
        <f t="shared" si="34"/>
        <v>0</v>
      </c>
      <c r="M69" s="104">
        <f t="shared" si="34"/>
        <v>0</v>
      </c>
      <c r="N69" s="104">
        <f t="shared" si="34"/>
        <v>0</v>
      </c>
      <c r="O69" s="104">
        <f t="shared" si="34"/>
        <v>0</v>
      </c>
      <c r="P69" s="106">
        <f t="shared" si="34"/>
        <v>0</v>
      </c>
      <c r="Q69" s="140">
        <f t="shared" si="34"/>
        <v>4409516</v>
      </c>
      <c r="R69" s="107">
        <f t="shared" si="34"/>
        <v>0</v>
      </c>
      <c r="S69" s="104">
        <f t="shared" si="34"/>
        <v>0</v>
      </c>
      <c r="T69" s="104">
        <f t="shared" si="34"/>
        <v>0</v>
      </c>
      <c r="U69" s="104">
        <f t="shared" si="34"/>
        <v>0</v>
      </c>
      <c r="V69" s="82"/>
    </row>
    <row r="70" spans="1:22" ht="27" customHeight="1">
      <c r="A70" s="36" t="s">
        <v>23</v>
      </c>
      <c r="B70" s="37"/>
      <c r="C70" s="108">
        <f>SUM(C71:C80)</f>
        <v>1711043</v>
      </c>
      <c r="D70" s="109">
        <f aca="true" t="shared" si="35" ref="D70:O70">SUM(D71:D80)</f>
        <v>850397</v>
      </c>
      <c r="E70" s="109">
        <f t="shared" si="35"/>
        <v>20276</v>
      </c>
      <c r="F70" s="110">
        <f>SUM(F71:F80)</f>
        <v>840370</v>
      </c>
      <c r="G70" s="111">
        <f>SUM(G71:G80)</f>
        <v>286300</v>
      </c>
      <c r="H70" s="108">
        <f>SUM(H71:H80)</f>
        <v>0</v>
      </c>
      <c r="I70" s="108">
        <f>SUM(I71:I80)</f>
        <v>2032</v>
      </c>
      <c r="J70" s="108">
        <f>SUM(J71:J80)</f>
        <v>552038</v>
      </c>
      <c r="K70" s="110">
        <f t="shared" si="35"/>
        <v>0</v>
      </c>
      <c r="L70" s="111">
        <f t="shared" si="35"/>
        <v>0</v>
      </c>
      <c r="M70" s="108">
        <f t="shared" si="35"/>
        <v>0</v>
      </c>
      <c r="N70" s="108">
        <f t="shared" si="35"/>
        <v>0</v>
      </c>
      <c r="O70" s="108">
        <f t="shared" si="35"/>
        <v>0</v>
      </c>
      <c r="P70" s="110">
        <f aca="true" t="shared" si="36" ref="P70:U70">SUM(P71:P80)</f>
        <v>0</v>
      </c>
      <c r="Q70" s="141">
        <f t="shared" si="36"/>
        <v>860646</v>
      </c>
      <c r="R70" s="111">
        <f t="shared" si="36"/>
        <v>0</v>
      </c>
      <c r="S70" s="108">
        <f t="shared" si="36"/>
        <v>0</v>
      </c>
      <c r="T70" s="108">
        <f t="shared" si="36"/>
        <v>0</v>
      </c>
      <c r="U70" s="108">
        <f t="shared" si="36"/>
        <v>0</v>
      </c>
      <c r="V70" s="82"/>
    </row>
    <row r="71" spans="1:22" ht="27" customHeight="1">
      <c r="A71" s="38"/>
      <c r="B71" s="25" t="s">
        <v>84</v>
      </c>
      <c r="C71" s="100">
        <v>20276</v>
      </c>
      <c r="D71" s="101">
        <f aca="true" t="shared" si="37" ref="D71:D80">C71-Q71</f>
        <v>0</v>
      </c>
      <c r="E71" s="101">
        <v>20276</v>
      </c>
      <c r="F71" s="102">
        <f aca="true" t="shared" si="38" ref="F71:F80">SUM(G71:J71)</f>
        <v>0</v>
      </c>
      <c r="G71" s="87">
        <v>0</v>
      </c>
      <c r="H71" s="88">
        <v>0</v>
      </c>
      <c r="I71" s="88">
        <v>0</v>
      </c>
      <c r="J71" s="88">
        <v>0</v>
      </c>
      <c r="K71" s="102">
        <f aca="true" t="shared" si="39" ref="K71:K80">SUM(L71:O71)</f>
        <v>0</v>
      </c>
      <c r="L71" s="87"/>
      <c r="M71" s="88"/>
      <c r="N71" s="88"/>
      <c r="O71" s="88"/>
      <c r="P71" s="102">
        <f aca="true" t="shared" si="40" ref="P71:P80">SUM(R71:U71)</f>
        <v>0</v>
      </c>
      <c r="Q71" s="139">
        <f aca="true" t="shared" si="41" ref="Q71:Q80">SUM(E71,F71,K71,P71)</f>
        <v>20276</v>
      </c>
      <c r="R71" s="87"/>
      <c r="S71" s="88"/>
      <c r="T71" s="88"/>
      <c r="U71" s="88"/>
      <c r="V71" s="82"/>
    </row>
    <row r="72" spans="1:22" ht="27" customHeight="1">
      <c r="A72" s="38"/>
      <c r="B72" s="25" t="s">
        <v>97</v>
      </c>
      <c r="C72" s="100">
        <v>203480</v>
      </c>
      <c r="D72" s="101">
        <f t="shared" si="37"/>
        <v>58640</v>
      </c>
      <c r="E72" s="101">
        <v>0</v>
      </c>
      <c r="F72" s="102">
        <f t="shared" si="38"/>
        <v>144840</v>
      </c>
      <c r="G72" s="87">
        <v>48100</v>
      </c>
      <c r="H72" s="88">
        <v>0</v>
      </c>
      <c r="I72" s="88">
        <v>0</v>
      </c>
      <c r="J72" s="88">
        <v>96740</v>
      </c>
      <c r="K72" s="102">
        <f t="shared" si="39"/>
        <v>0</v>
      </c>
      <c r="L72" s="87"/>
      <c r="M72" s="88"/>
      <c r="N72" s="88"/>
      <c r="O72" s="88"/>
      <c r="P72" s="102">
        <f t="shared" si="40"/>
        <v>0</v>
      </c>
      <c r="Q72" s="139">
        <f t="shared" si="41"/>
        <v>144840</v>
      </c>
      <c r="R72" s="87"/>
      <c r="S72" s="88"/>
      <c r="T72" s="88"/>
      <c r="U72" s="88"/>
      <c r="V72" s="82"/>
    </row>
    <row r="73" spans="1:22" ht="27" customHeight="1">
      <c r="A73" s="38"/>
      <c r="B73" s="25" t="s">
        <v>119</v>
      </c>
      <c r="C73" s="100">
        <v>1122380</v>
      </c>
      <c r="D73" s="101">
        <f t="shared" si="37"/>
        <v>523218</v>
      </c>
      <c r="E73" s="101">
        <v>0</v>
      </c>
      <c r="F73" s="102">
        <f t="shared" si="38"/>
        <v>599162</v>
      </c>
      <c r="G73" s="87">
        <v>206700</v>
      </c>
      <c r="H73" s="88">
        <v>0</v>
      </c>
      <c r="I73" s="88">
        <v>0</v>
      </c>
      <c r="J73" s="88">
        <v>392462</v>
      </c>
      <c r="K73" s="102">
        <f t="shared" si="39"/>
        <v>0</v>
      </c>
      <c r="L73" s="87"/>
      <c r="M73" s="88"/>
      <c r="N73" s="88"/>
      <c r="O73" s="88"/>
      <c r="P73" s="102">
        <f t="shared" si="40"/>
        <v>0</v>
      </c>
      <c r="Q73" s="139">
        <f t="shared" si="41"/>
        <v>599162</v>
      </c>
      <c r="R73" s="87"/>
      <c r="S73" s="88"/>
      <c r="T73" s="88"/>
      <c r="U73" s="88"/>
      <c r="V73" s="82"/>
    </row>
    <row r="74" spans="1:22" ht="27" customHeight="1">
      <c r="A74" s="38"/>
      <c r="B74" s="25" t="s">
        <v>120</v>
      </c>
      <c r="C74" s="100">
        <v>72991</v>
      </c>
      <c r="D74" s="101">
        <f t="shared" si="37"/>
        <v>53220</v>
      </c>
      <c r="E74" s="101">
        <v>0</v>
      </c>
      <c r="F74" s="102">
        <f t="shared" si="38"/>
        <v>19771</v>
      </c>
      <c r="G74" s="87">
        <v>6600</v>
      </c>
      <c r="H74" s="88">
        <v>0</v>
      </c>
      <c r="I74" s="88">
        <v>0</v>
      </c>
      <c r="J74" s="88">
        <v>13171</v>
      </c>
      <c r="K74" s="102">
        <f t="shared" si="39"/>
        <v>0</v>
      </c>
      <c r="L74" s="87"/>
      <c r="M74" s="88"/>
      <c r="N74" s="88"/>
      <c r="O74" s="88"/>
      <c r="P74" s="102">
        <f t="shared" si="40"/>
        <v>0</v>
      </c>
      <c r="Q74" s="139">
        <f t="shared" si="41"/>
        <v>19771</v>
      </c>
      <c r="R74" s="87"/>
      <c r="S74" s="88"/>
      <c r="T74" s="88"/>
      <c r="U74" s="88"/>
      <c r="V74" s="82"/>
    </row>
    <row r="75" spans="1:22" ht="27" customHeight="1">
      <c r="A75" s="38"/>
      <c r="B75" s="25" t="s">
        <v>121</v>
      </c>
      <c r="C75" s="100">
        <v>96565</v>
      </c>
      <c r="D75" s="101">
        <f t="shared" si="37"/>
        <v>85140</v>
      </c>
      <c r="E75" s="101">
        <v>0</v>
      </c>
      <c r="F75" s="102">
        <f t="shared" si="38"/>
        <v>11425</v>
      </c>
      <c r="G75" s="87">
        <v>3700</v>
      </c>
      <c r="H75" s="88">
        <v>0</v>
      </c>
      <c r="I75" s="88">
        <v>0</v>
      </c>
      <c r="J75" s="88">
        <v>7725</v>
      </c>
      <c r="K75" s="102">
        <f t="shared" si="39"/>
        <v>0</v>
      </c>
      <c r="L75" s="87"/>
      <c r="M75" s="88"/>
      <c r="N75" s="88"/>
      <c r="O75" s="88"/>
      <c r="P75" s="102">
        <f t="shared" si="40"/>
        <v>0</v>
      </c>
      <c r="Q75" s="139">
        <f t="shared" si="41"/>
        <v>11425</v>
      </c>
      <c r="R75" s="87"/>
      <c r="S75" s="88"/>
      <c r="T75" s="88"/>
      <c r="U75" s="88"/>
      <c r="V75" s="82"/>
    </row>
    <row r="76" spans="1:22" ht="27" customHeight="1">
      <c r="A76" s="38"/>
      <c r="B76" s="25" t="s">
        <v>122</v>
      </c>
      <c r="C76" s="100">
        <v>105951</v>
      </c>
      <c r="D76" s="101">
        <f t="shared" si="37"/>
        <v>93429</v>
      </c>
      <c r="E76" s="101">
        <v>0</v>
      </c>
      <c r="F76" s="102">
        <f t="shared" si="38"/>
        <v>12522</v>
      </c>
      <c r="G76" s="87">
        <v>3500</v>
      </c>
      <c r="H76" s="88">
        <v>0</v>
      </c>
      <c r="I76" s="88">
        <v>2032</v>
      </c>
      <c r="J76" s="88">
        <v>6990</v>
      </c>
      <c r="K76" s="102">
        <f t="shared" si="39"/>
        <v>0</v>
      </c>
      <c r="L76" s="87"/>
      <c r="M76" s="88"/>
      <c r="N76" s="88"/>
      <c r="O76" s="88"/>
      <c r="P76" s="102">
        <f t="shared" si="40"/>
        <v>0</v>
      </c>
      <c r="Q76" s="139">
        <f t="shared" si="41"/>
        <v>12522</v>
      </c>
      <c r="R76" s="87"/>
      <c r="S76" s="88"/>
      <c r="T76" s="88"/>
      <c r="U76" s="88"/>
      <c r="V76" s="82"/>
    </row>
    <row r="77" spans="1:22" ht="27" customHeight="1">
      <c r="A77" s="38"/>
      <c r="B77" s="25" t="s">
        <v>123</v>
      </c>
      <c r="C77" s="100">
        <v>37800</v>
      </c>
      <c r="D77" s="101">
        <f t="shared" si="37"/>
        <v>25650</v>
      </c>
      <c r="E77" s="101">
        <v>0</v>
      </c>
      <c r="F77" s="102">
        <f t="shared" si="38"/>
        <v>12150</v>
      </c>
      <c r="G77" s="87">
        <v>4100</v>
      </c>
      <c r="H77" s="88">
        <v>0</v>
      </c>
      <c r="I77" s="88">
        <v>0</v>
      </c>
      <c r="J77" s="88">
        <v>8050</v>
      </c>
      <c r="K77" s="102">
        <f t="shared" si="39"/>
        <v>0</v>
      </c>
      <c r="L77" s="87"/>
      <c r="M77" s="88"/>
      <c r="N77" s="88"/>
      <c r="O77" s="88"/>
      <c r="P77" s="102">
        <f t="shared" si="40"/>
        <v>0</v>
      </c>
      <c r="Q77" s="139">
        <f t="shared" si="41"/>
        <v>12150</v>
      </c>
      <c r="R77" s="87"/>
      <c r="S77" s="88"/>
      <c r="T77" s="88"/>
      <c r="U77" s="88"/>
      <c r="V77" s="82"/>
    </row>
    <row r="78" spans="1:22" ht="27" customHeight="1">
      <c r="A78" s="38"/>
      <c r="B78" s="25" t="s">
        <v>124</v>
      </c>
      <c r="C78" s="100">
        <v>51600</v>
      </c>
      <c r="D78" s="101">
        <f t="shared" si="37"/>
        <v>11100</v>
      </c>
      <c r="E78" s="101">
        <v>0</v>
      </c>
      <c r="F78" s="102">
        <f t="shared" si="38"/>
        <v>40500</v>
      </c>
      <c r="G78" s="87">
        <v>13600</v>
      </c>
      <c r="H78" s="88">
        <v>0</v>
      </c>
      <c r="I78" s="88">
        <v>0</v>
      </c>
      <c r="J78" s="88">
        <v>26900</v>
      </c>
      <c r="K78" s="102">
        <f t="shared" si="39"/>
        <v>0</v>
      </c>
      <c r="L78" s="87"/>
      <c r="M78" s="88"/>
      <c r="N78" s="88"/>
      <c r="O78" s="88"/>
      <c r="P78" s="102">
        <f t="shared" si="40"/>
        <v>0</v>
      </c>
      <c r="Q78" s="139">
        <f t="shared" si="41"/>
        <v>40500</v>
      </c>
      <c r="R78" s="87"/>
      <c r="S78" s="88"/>
      <c r="T78" s="88"/>
      <c r="U78" s="88"/>
      <c r="V78" s="82"/>
    </row>
    <row r="79" spans="1:22" ht="27" customHeight="1" hidden="1">
      <c r="A79" s="38"/>
      <c r="B79" s="25"/>
      <c r="C79" s="100">
        <v>0</v>
      </c>
      <c r="D79" s="101">
        <f t="shared" si="37"/>
        <v>0</v>
      </c>
      <c r="E79" s="101">
        <v>0</v>
      </c>
      <c r="F79" s="102">
        <f t="shared" si="38"/>
        <v>0</v>
      </c>
      <c r="G79" s="87">
        <v>0</v>
      </c>
      <c r="H79" s="88">
        <v>0</v>
      </c>
      <c r="I79" s="88">
        <v>0</v>
      </c>
      <c r="J79" s="88">
        <v>0</v>
      </c>
      <c r="K79" s="102">
        <f t="shared" si="39"/>
        <v>0</v>
      </c>
      <c r="L79" s="87"/>
      <c r="M79" s="88"/>
      <c r="N79" s="88"/>
      <c r="O79" s="88"/>
      <c r="P79" s="102">
        <f t="shared" si="40"/>
        <v>0</v>
      </c>
      <c r="Q79" s="139">
        <f t="shared" si="41"/>
        <v>0</v>
      </c>
      <c r="R79" s="87"/>
      <c r="S79" s="88"/>
      <c r="T79" s="88"/>
      <c r="U79" s="88"/>
      <c r="V79" s="82"/>
    </row>
    <row r="80" spans="1:22" ht="27" customHeight="1" hidden="1">
      <c r="A80" s="38"/>
      <c r="B80" s="25"/>
      <c r="C80" s="100">
        <v>0</v>
      </c>
      <c r="D80" s="101">
        <f t="shared" si="37"/>
        <v>0</v>
      </c>
      <c r="E80" s="101">
        <v>0</v>
      </c>
      <c r="F80" s="102">
        <f t="shared" si="38"/>
        <v>0</v>
      </c>
      <c r="G80" s="87">
        <v>0</v>
      </c>
      <c r="H80" s="88">
        <v>0</v>
      </c>
      <c r="I80" s="88">
        <v>0</v>
      </c>
      <c r="J80" s="88">
        <v>0</v>
      </c>
      <c r="K80" s="102">
        <f t="shared" si="39"/>
        <v>0</v>
      </c>
      <c r="L80" s="87"/>
      <c r="M80" s="88"/>
      <c r="N80" s="88"/>
      <c r="O80" s="88"/>
      <c r="P80" s="102">
        <f t="shared" si="40"/>
        <v>0</v>
      </c>
      <c r="Q80" s="139">
        <f t="shared" si="41"/>
        <v>0</v>
      </c>
      <c r="R80" s="87"/>
      <c r="S80" s="88"/>
      <c r="T80" s="88"/>
      <c r="U80" s="88"/>
      <c r="V80" s="82"/>
    </row>
    <row r="81" spans="1:22" ht="27" customHeight="1">
      <c r="A81" s="41" t="s">
        <v>24</v>
      </c>
      <c r="B81" s="18"/>
      <c r="C81" s="112">
        <f aca="true" t="shared" si="42" ref="C81:O81">SUM(C82:C86)</f>
        <v>4043922</v>
      </c>
      <c r="D81" s="113">
        <f t="shared" si="42"/>
        <v>2902722</v>
      </c>
      <c r="E81" s="113">
        <f t="shared" si="42"/>
        <v>1061200</v>
      </c>
      <c r="F81" s="110">
        <f>SUM(F82:F86)</f>
        <v>80000</v>
      </c>
      <c r="G81" s="114">
        <f>SUM(G82:G86)</f>
        <v>80000</v>
      </c>
      <c r="H81" s="112">
        <f>SUM(H82:H86)</f>
        <v>0</v>
      </c>
      <c r="I81" s="112">
        <f>SUM(I82:I86)</f>
        <v>0</v>
      </c>
      <c r="J81" s="112">
        <f>SUM(J82:J86)</f>
        <v>0</v>
      </c>
      <c r="K81" s="110">
        <f t="shared" si="42"/>
        <v>0</v>
      </c>
      <c r="L81" s="114">
        <f t="shared" si="42"/>
        <v>0</v>
      </c>
      <c r="M81" s="112">
        <f t="shared" si="42"/>
        <v>0</v>
      </c>
      <c r="N81" s="112">
        <f t="shared" si="42"/>
        <v>0</v>
      </c>
      <c r="O81" s="112">
        <f t="shared" si="42"/>
        <v>0</v>
      </c>
      <c r="P81" s="110">
        <f aca="true" t="shared" si="43" ref="P81:U81">SUM(P82:P86)</f>
        <v>0</v>
      </c>
      <c r="Q81" s="141">
        <f t="shared" si="43"/>
        <v>1141200</v>
      </c>
      <c r="R81" s="114">
        <f t="shared" si="43"/>
        <v>0</v>
      </c>
      <c r="S81" s="112">
        <f t="shared" si="43"/>
        <v>0</v>
      </c>
      <c r="T81" s="112">
        <f t="shared" si="43"/>
        <v>0</v>
      </c>
      <c r="U81" s="112">
        <f t="shared" si="43"/>
        <v>0</v>
      </c>
      <c r="V81" s="82"/>
    </row>
    <row r="82" spans="1:22" ht="27" customHeight="1">
      <c r="A82" s="38"/>
      <c r="B82" s="25" t="s">
        <v>79</v>
      </c>
      <c r="C82" s="100">
        <v>3529022</v>
      </c>
      <c r="D82" s="101">
        <f>C82-Q82</f>
        <v>2467822</v>
      </c>
      <c r="E82" s="101">
        <v>1061200</v>
      </c>
      <c r="F82" s="102">
        <f>SUM(G82:J82)</f>
        <v>0</v>
      </c>
      <c r="G82" s="87">
        <v>0</v>
      </c>
      <c r="H82" s="88">
        <v>0</v>
      </c>
      <c r="I82" s="88">
        <v>0</v>
      </c>
      <c r="J82" s="88">
        <v>0</v>
      </c>
      <c r="K82" s="102">
        <f>SUM(L82:O82)</f>
        <v>0</v>
      </c>
      <c r="L82" s="87"/>
      <c r="M82" s="88"/>
      <c r="N82" s="88"/>
      <c r="O82" s="88"/>
      <c r="P82" s="102">
        <f>SUM(R82:U82)</f>
        <v>0</v>
      </c>
      <c r="Q82" s="139">
        <f>SUM(E82,F82,K82,P82)</f>
        <v>1061200</v>
      </c>
      <c r="R82" s="87"/>
      <c r="S82" s="88"/>
      <c r="T82" s="88"/>
      <c r="U82" s="88"/>
      <c r="V82" s="82"/>
    </row>
    <row r="83" spans="1:22" ht="27" customHeight="1">
      <c r="A83" s="38"/>
      <c r="B83" s="25" t="s">
        <v>125</v>
      </c>
      <c r="C83" s="100">
        <v>514900</v>
      </c>
      <c r="D83" s="101">
        <f>C83-Q83</f>
        <v>434900</v>
      </c>
      <c r="E83" s="101">
        <v>0</v>
      </c>
      <c r="F83" s="102">
        <f>SUM(G83:J83)</f>
        <v>80000</v>
      </c>
      <c r="G83" s="87">
        <v>80000</v>
      </c>
      <c r="H83" s="88">
        <v>0</v>
      </c>
      <c r="I83" s="88">
        <v>0</v>
      </c>
      <c r="J83" s="88">
        <v>0</v>
      </c>
      <c r="K83" s="102">
        <f>SUM(L83:O83)</f>
        <v>0</v>
      </c>
      <c r="L83" s="87"/>
      <c r="M83" s="88"/>
      <c r="N83" s="88"/>
      <c r="O83" s="88"/>
      <c r="P83" s="102">
        <f>SUM(R83:U83)</f>
        <v>0</v>
      </c>
      <c r="Q83" s="139">
        <f>SUM(E83,F83,K83,P83)</f>
        <v>80000</v>
      </c>
      <c r="R83" s="87"/>
      <c r="S83" s="88"/>
      <c r="T83" s="88"/>
      <c r="U83" s="88"/>
      <c r="V83" s="82"/>
    </row>
    <row r="84" spans="1:22" ht="27" customHeight="1" hidden="1">
      <c r="A84" s="38"/>
      <c r="B84" s="25"/>
      <c r="C84" s="100">
        <v>0</v>
      </c>
      <c r="D84" s="101">
        <f>C84-Q84</f>
        <v>0</v>
      </c>
      <c r="E84" s="101">
        <v>0</v>
      </c>
      <c r="F84" s="102">
        <f>SUM(G84:J84)</f>
        <v>0</v>
      </c>
      <c r="G84" s="87">
        <v>0</v>
      </c>
      <c r="H84" s="88">
        <v>0</v>
      </c>
      <c r="I84" s="88">
        <v>0</v>
      </c>
      <c r="J84" s="88">
        <v>0</v>
      </c>
      <c r="K84" s="102">
        <f>SUM(L84:O84)</f>
        <v>0</v>
      </c>
      <c r="L84" s="87"/>
      <c r="M84" s="88"/>
      <c r="N84" s="88"/>
      <c r="O84" s="88"/>
      <c r="P84" s="102">
        <f>SUM(R84:U84)</f>
        <v>0</v>
      </c>
      <c r="Q84" s="139">
        <f>SUM(E84,F84,K84,P84)</f>
        <v>0</v>
      </c>
      <c r="R84" s="87"/>
      <c r="S84" s="88"/>
      <c r="T84" s="88"/>
      <c r="U84" s="88"/>
      <c r="V84" s="82"/>
    </row>
    <row r="85" spans="1:22" ht="27" customHeight="1" hidden="1">
      <c r="A85" s="38"/>
      <c r="B85" s="25"/>
      <c r="C85" s="100">
        <v>0</v>
      </c>
      <c r="D85" s="101">
        <f>C85-Q85</f>
        <v>0</v>
      </c>
      <c r="E85" s="101">
        <v>0</v>
      </c>
      <c r="F85" s="102">
        <f>SUM(G85:J85)</f>
        <v>0</v>
      </c>
      <c r="G85" s="87">
        <v>0</v>
      </c>
      <c r="H85" s="88">
        <v>0</v>
      </c>
      <c r="I85" s="88">
        <v>0</v>
      </c>
      <c r="J85" s="88">
        <v>0</v>
      </c>
      <c r="K85" s="102">
        <f>SUM(L85:O85)</f>
        <v>0</v>
      </c>
      <c r="L85" s="87"/>
      <c r="M85" s="88"/>
      <c r="N85" s="88"/>
      <c r="O85" s="88"/>
      <c r="P85" s="102">
        <f>SUM(R85:U85)</f>
        <v>0</v>
      </c>
      <c r="Q85" s="139">
        <f>SUM(E85,F85,K85,P85)</f>
        <v>0</v>
      </c>
      <c r="R85" s="87"/>
      <c r="S85" s="88"/>
      <c r="T85" s="88"/>
      <c r="U85" s="88"/>
      <c r="V85" s="82"/>
    </row>
    <row r="86" spans="1:22" ht="27" customHeight="1" hidden="1">
      <c r="A86" s="38"/>
      <c r="B86" s="25"/>
      <c r="C86" s="100">
        <v>0</v>
      </c>
      <c r="D86" s="101">
        <f>C86-Q86</f>
        <v>0</v>
      </c>
      <c r="E86" s="101">
        <v>0</v>
      </c>
      <c r="F86" s="102">
        <f>SUM(G86:J86)</f>
        <v>0</v>
      </c>
      <c r="G86" s="87">
        <v>0</v>
      </c>
      <c r="H86" s="88">
        <v>0</v>
      </c>
      <c r="I86" s="88">
        <v>0</v>
      </c>
      <c r="J86" s="88">
        <v>0</v>
      </c>
      <c r="K86" s="102">
        <f>SUM(L86:O86)</f>
        <v>0</v>
      </c>
      <c r="L86" s="87"/>
      <c r="M86" s="88"/>
      <c r="N86" s="88"/>
      <c r="O86" s="88"/>
      <c r="P86" s="102">
        <f>SUM(R86:U86)</f>
        <v>0</v>
      </c>
      <c r="Q86" s="139">
        <f>SUM(E86,F86,K86,P86)</f>
        <v>0</v>
      </c>
      <c r="R86" s="87"/>
      <c r="S86" s="88"/>
      <c r="T86" s="88"/>
      <c r="U86" s="88"/>
      <c r="V86" s="82"/>
    </row>
    <row r="87" spans="1:22" ht="27" customHeight="1">
      <c r="A87" s="36" t="s">
        <v>36</v>
      </c>
      <c r="B87" s="18"/>
      <c r="C87" s="97">
        <f aca="true" t="shared" si="44" ref="C87:O87">SUM(C88:C98)</f>
        <v>6673161</v>
      </c>
      <c r="D87" s="103">
        <f t="shared" si="44"/>
        <v>4388581</v>
      </c>
      <c r="E87" s="103">
        <f t="shared" si="44"/>
        <v>1725080</v>
      </c>
      <c r="F87" s="115">
        <f t="shared" si="44"/>
        <v>559500</v>
      </c>
      <c r="G87" s="99">
        <f t="shared" si="44"/>
        <v>519050</v>
      </c>
      <c r="H87" s="97">
        <f t="shared" si="44"/>
        <v>0</v>
      </c>
      <c r="I87" s="97">
        <f t="shared" si="44"/>
        <v>40450</v>
      </c>
      <c r="J87" s="97">
        <f t="shared" si="44"/>
        <v>0</v>
      </c>
      <c r="K87" s="115">
        <f t="shared" si="44"/>
        <v>0</v>
      </c>
      <c r="L87" s="99">
        <f t="shared" si="44"/>
        <v>0</v>
      </c>
      <c r="M87" s="97">
        <f t="shared" si="44"/>
        <v>0</v>
      </c>
      <c r="N87" s="97">
        <f t="shared" si="44"/>
        <v>0</v>
      </c>
      <c r="O87" s="97">
        <f t="shared" si="44"/>
        <v>0</v>
      </c>
      <c r="P87" s="115">
        <f aca="true" t="shared" si="45" ref="P87:U87">SUM(P88:P98)</f>
        <v>0</v>
      </c>
      <c r="Q87" s="142">
        <f t="shared" si="45"/>
        <v>2284580</v>
      </c>
      <c r="R87" s="99">
        <f t="shared" si="45"/>
        <v>0</v>
      </c>
      <c r="S87" s="97">
        <f t="shared" si="45"/>
        <v>0</v>
      </c>
      <c r="T87" s="97">
        <f t="shared" si="45"/>
        <v>0</v>
      </c>
      <c r="U87" s="97">
        <f t="shared" si="45"/>
        <v>0</v>
      </c>
      <c r="V87" s="82"/>
    </row>
    <row r="88" spans="1:22" ht="27" customHeight="1">
      <c r="A88" s="38"/>
      <c r="B88" s="25" t="s">
        <v>54</v>
      </c>
      <c r="C88" s="100">
        <v>2934241</v>
      </c>
      <c r="D88" s="101">
        <f aca="true" t="shared" si="46" ref="D88:D98">C88-Q88</f>
        <v>1822341</v>
      </c>
      <c r="E88" s="101">
        <v>1111900</v>
      </c>
      <c r="F88" s="102">
        <f aca="true" t="shared" si="47" ref="F88:F97">SUM(G88:J88)</f>
        <v>0</v>
      </c>
      <c r="G88" s="87">
        <v>0</v>
      </c>
      <c r="H88" s="88">
        <v>0</v>
      </c>
      <c r="I88" s="88">
        <v>0</v>
      </c>
      <c r="J88" s="88">
        <v>0</v>
      </c>
      <c r="K88" s="102">
        <f aca="true" t="shared" si="48" ref="K88:K98">SUM(L88:O88)</f>
        <v>0</v>
      </c>
      <c r="L88" s="87"/>
      <c r="M88" s="88"/>
      <c r="N88" s="88"/>
      <c r="O88" s="88"/>
      <c r="P88" s="102">
        <f aca="true" t="shared" si="49" ref="P88:P98">SUM(R88:U88)</f>
        <v>0</v>
      </c>
      <c r="Q88" s="139">
        <f aca="true" t="shared" si="50" ref="Q88:Q98">SUM(E88,F88,K88,P88)</f>
        <v>1111900</v>
      </c>
      <c r="R88" s="87"/>
      <c r="S88" s="88"/>
      <c r="T88" s="88"/>
      <c r="U88" s="88"/>
      <c r="V88" s="82"/>
    </row>
    <row r="89" spans="1:22" ht="27" customHeight="1">
      <c r="A89" s="38"/>
      <c r="B89" s="25" t="s">
        <v>73</v>
      </c>
      <c r="C89" s="100">
        <v>440000</v>
      </c>
      <c r="D89" s="101">
        <f t="shared" si="46"/>
        <v>323200</v>
      </c>
      <c r="E89" s="101">
        <v>116800</v>
      </c>
      <c r="F89" s="102">
        <f t="shared" si="47"/>
        <v>0</v>
      </c>
      <c r="G89" s="87">
        <v>0</v>
      </c>
      <c r="H89" s="88">
        <v>0</v>
      </c>
      <c r="I89" s="88">
        <v>0</v>
      </c>
      <c r="J89" s="88">
        <v>0</v>
      </c>
      <c r="K89" s="102">
        <f t="shared" si="48"/>
        <v>0</v>
      </c>
      <c r="L89" s="87"/>
      <c r="M89" s="88"/>
      <c r="N89" s="88"/>
      <c r="O89" s="88"/>
      <c r="P89" s="102">
        <f t="shared" si="49"/>
        <v>0</v>
      </c>
      <c r="Q89" s="139">
        <f t="shared" si="50"/>
        <v>116800</v>
      </c>
      <c r="R89" s="87"/>
      <c r="S89" s="88"/>
      <c r="T89" s="88"/>
      <c r="U89" s="88"/>
      <c r="V89" s="82"/>
    </row>
    <row r="90" spans="1:22" ht="27" customHeight="1">
      <c r="A90" s="38"/>
      <c r="B90" s="25" t="s">
        <v>74</v>
      </c>
      <c r="C90" s="100">
        <v>1220000</v>
      </c>
      <c r="D90" s="101">
        <f t="shared" si="46"/>
        <v>946920</v>
      </c>
      <c r="E90" s="101">
        <v>273080</v>
      </c>
      <c r="F90" s="102">
        <f t="shared" si="47"/>
        <v>0</v>
      </c>
      <c r="G90" s="87">
        <v>0</v>
      </c>
      <c r="H90" s="88">
        <v>0</v>
      </c>
      <c r="I90" s="88">
        <v>0</v>
      </c>
      <c r="J90" s="88">
        <v>0</v>
      </c>
      <c r="K90" s="102">
        <f t="shared" si="48"/>
        <v>0</v>
      </c>
      <c r="L90" s="87"/>
      <c r="M90" s="88"/>
      <c r="N90" s="88"/>
      <c r="O90" s="88"/>
      <c r="P90" s="102">
        <f t="shared" si="49"/>
        <v>0</v>
      </c>
      <c r="Q90" s="139">
        <f t="shared" si="50"/>
        <v>273080</v>
      </c>
      <c r="R90" s="87"/>
      <c r="S90" s="88"/>
      <c r="T90" s="88"/>
      <c r="U90" s="88"/>
      <c r="V90" s="82"/>
    </row>
    <row r="91" spans="1:22" ht="27" customHeight="1">
      <c r="A91" s="38"/>
      <c r="B91" s="25" t="s">
        <v>75</v>
      </c>
      <c r="C91" s="100">
        <v>252000</v>
      </c>
      <c r="D91" s="101">
        <f>C91-Q91</f>
        <v>124300</v>
      </c>
      <c r="E91" s="101">
        <v>127700</v>
      </c>
      <c r="F91" s="102">
        <f>SUM(G91:J91)</f>
        <v>0</v>
      </c>
      <c r="G91" s="87">
        <v>0</v>
      </c>
      <c r="H91" s="88">
        <v>0</v>
      </c>
      <c r="I91" s="88">
        <v>0</v>
      </c>
      <c r="J91" s="88">
        <v>0</v>
      </c>
      <c r="K91" s="102">
        <f>SUM(L91:O91)</f>
        <v>0</v>
      </c>
      <c r="L91" s="87"/>
      <c r="M91" s="88"/>
      <c r="N91" s="88"/>
      <c r="O91" s="88"/>
      <c r="P91" s="102">
        <f>SUM(R91:U91)</f>
        <v>0</v>
      </c>
      <c r="Q91" s="139">
        <f>SUM(E91,F91,K91,P91)</f>
        <v>127700</v>
      </c>
      <c r="R91" s="87"/>
      <c r="S91" s="88"/>
      <c r="T91" s="88"/>
      <c r="U91" s="88"/>
      <c r="V91" s="82"/>
    </row>
    <row r="92" spans="1:22" ht="27" customHeight="1">
      <c r="A92" s="38"/>
      <c r="B92" s="25" t="s">
        <v>76</v>
      </c>
      <c r="C92" s="100">
        <v>688000</v>
      </c>
      <c r="D92" s="101">
        <f>C92-Q92</f>
        <v>668000</v>
      </c>
      <c r="E92" s="101">
        <v>20000</v>
      </c>
      <c r="F92" s="102">
        <f>SUM(G92:J92)</f>
        <v>0</v>
      </c>
      <c r="G92" s="87">
        <v>0</v>
      </c>
      <c r="H92" s="88">
        <v>0</v>
      </c>
      <c r="I92" s="88">
        <v>0</v>
      </c>
      <c r="J92" s="88">
        <v>0</v>
      </c>
      <c r="K92" s="102">
        <f>SUM(L92:O92)</f>
        <v>0</v>
      </c>
      <c r="L92" s="87"/>
      <c r="M92" s="88"/>
      <c r="N92" s="88"/>
      <c r="O92" s="88"/>
      <c r="P92" s="102">
        <f>SUM(R92:U92)</f>
        <v>0</v>
      </c>
      <c r="Q92" s="139">
        <f>SUM(E92,F92,K92,P92)</f>
        <v>20000</v>
      </c>
      <c r="R92" s="87"/>
      <c r="S92" s="88"/>
      <c r="T92" s="88"/>
      <c r="U92" s="88"/>
      <c r="V92" s="82"/>
    </row>
    <row r="93" spans="1:22" ht="27" customHeight="1">
      <c r="A93" s="38"/>
      <c r="B93" s="25" t="s">
        <v>77</v>
      </c>
      <c r="C93" s="100">
        <f>250020+231500</f>
        <v>481520</v>
      </c>
      <c r="D93" s="101">
        <f>C93-Q93</f>
        <v>187420</v>
      </c>
      <c r="E93" s="101">
        <v>62600</v>
      </c>
      <c r="F93" s="102">
        <f>SUM(G93:J93)</f>
        <v>231500</v>
      </c>
      <c r="G93" s="87">
        <v>231500</v>
      </c>
      <c r="H93" s="88">
        <v>0</v>
      </c>
      <c r="I93" s="88">
        <v>0</v>
      </c>
      <c r="J93" s="88">
        <v>0</v>
      </c>
      <c r="K93" s="102">
        <f>SUM(L93:O93)</f>
        <v>0</v>
      </c>
      <c r="L93" s="87"/>
      <c r="M93" s="88"/>
      <c r="N93" s="88"/>
      <c r="O93" s="88"/>
      <c r="P93" s="102">
        <f>SUM(R93:U93)</f>
        <v>0</v>
      </c>
      <c r="Q93" s="139">
        <f>SUM(E93,F93,K93,P93)</f>
        <v>294100</v>
      </c>
      <c r="R93" s="87"/>
      <c r="S93" s="88"/>
      <c r="T93" s="88"/>
      <c r="U93" s="88"/>
      <c r="V93" s="82"/>
    </row>
    <row r="94" spans="1:22" ht="27" customHeight="1">
      <c r="A94" s="38"/>
      <c r="B94" s="25" t="s">
        <v>85</v>
      </c>
      <c r="C94" s="100">
        <f>329400+328000</f>
        <v>657400</v>
      </c>
      <c r="D94" s="101">
        <f>C94-Q94</f>
        <v>316400</v>
      </c>
      <c r="E94" s="101">
        <v>13000</v>
      </c>
      <c r="F94" s="102">
        <f>SUM(G94:J94)</f>
        <v>328000</v>
      </c>
      <c r="G94" s="87">
        <v>287550</v>
      </c>
      <c r="H94" s="88">
        <v>0</v>
      </c>
      <c r="I94" s="88">
        <v>40450</v>
      </c>
      <c r="J94" s="88">
        <v>0</v>
      </c>
      <c r="K94" s="102">
        <f>SUM(L94:O94)</f>
        <v>0</v>
      </c>
      <c r="L94" s="87"/>
      <c r="M94" s="88"/>
      <c r="N94" s="88"/>
      <c r="O94" s="88"/>
      <c r="P94" s="102">
        <f>SUM(R94:U94)</f>
        <v>0</v>
      </c>
      <c r="Q94" s="139">
        <f>SUM(E94,F94,K94,P94)</f>
        <v>341000</v>
      </c>
      <c r="R94" s="87"/>
      <c r="S94" s="88"/>
      <c r="T94" s="88"/>
      <c r="U94" s="88"/>
      <c r="V94" s="82"/>
    </row>
    <row r="95" spans="1:22" ht="27" customHeight="1" hidden="1">
      <c r="A95" s="38"/>
      <c r="B95" s="25"/>
      <c r="C95" s="100">
        <v>0</v>
      </c>
      <c r="D95" s="101">
        <f t="shared" si="46"/>
        <v>0</v>
      </c>
      <c r="E95" s="101">
        <v>0</v>
      </c>
      <c r="F95" s="102">
        <f t="shared" si="47"/>
        <v>0</v>
      </c>
      <c r="G95" s="87">
        <v>0</v>
      </c>
      <c r="H95" s="88">
        <v>0</v>
      </c>
      <c r="I95" s="88">
        <v>0</v>
      </c>
      <c r="J95" s="88">
        <v>0</v>
      </c>
      <c r="K95" s="102">
        <f t="shared" si="48"/>
        <v>0</v>
      </c>
      <c r="L95" s="87"/>
      <c r="M95" s="88"/>
      <c r="N95" s="88"/>
      <c r="O95" s="88"/>
      <c r="P95" s="102">
        <f t="shared" si="49"/>
        <v>0</v>
      </c>
      <c r="Q95" s="139">
        <f t="shared" si="50"/>
        <v>0</v>
      </c>
      <c r="R95" s="87"/>
      <c r="S95" s="88"/>
      <c r="T95" s="88"/>
      <c r="U95" s="88"/>
      <c r="V95" s="82"/>
    </row>
    <row r="96" spans="1:22" ht="27" customHeight="1" hidden="1">
      <c r="A96" s="38"/>
      <c r="B96" s="25"/>
      <c r="C96" s="100">
        <v>0</v>
      </c>
      <c r="D96" s="101">
        <f t="shared" si="46"/>
        <v>0</v>
      </c>
      <c r="E96" s="101">
        <v>0</v>
      </c>
      <c r="F96" s="102">
        <f t="shared" si="47"/>
        <v>0</v>
      </c>
      <c r="G96" s="87">
        <v>0</v>
      </c>
      <c r="H96" s="88">
        <v>0</v>
      </c>
      <c r="I96" s="88">
        <v>0</v>
      </c>
      <c r="J96" s="88">
        <v>0</v>
      </c>
      <c r="K96" s="102">
        <f t="shared" si="48"/>
        <v>0</v>
      </c>
      <c r="L96" s="87"/>
      <c r="M96" s="88"/>
      <c r="N96" s="88"/>
      <c r="O96" s="88"/>
      <c r="P96" s="102">
        <f t="shared" si="49"/>
        <v>0</v>
      </c>
      <c r="Q96" s="139">
        <f t="shared" si="50"/>
        <v>0</v>
      </c>
      <c r="R96" s="87"/>
      <c r="S96" s="88"/>
      <c r="T96" s="88"/>
      <c r="U96" s="88"/>
      <c r="V96" s="82"/>
    </row>
    <row r="97" spans="1:22" ht="27" customHeight="1" hidden="1">
      <c r="A97" s="38"/>
      <c r="B97" s="25"/>
      <c r="C97" s="100">
        <v>0</v>
      </c>
      <c r="D97" s="101">
        <f t="shared" si="46"/>
        <v>0</v>
      </c>
      <c r="E97" s="101">
        <v>0</v>
      </c>
      <c r="F97" s="102">
        <f t="shared" si="47"/>
        <v>0</v>
      </c>
      <c r="G97" s="87">
        <v>0</v>
      </c>
      <c r="H97" s="88">
        <v>0</v>
      </c>
      <c r="I97" s="88">
        <v>0</v>
      </c>
      <c r="J97" s="88">
        <v>0</v>
      </c>
      <c r="K97" s="102">
        <f t="shared" si="48"/>
        <v>0</v>
      </c>
      <c r="L97" s="87"/>
      <c r="M97" s="88"/>
      <c r="N97" s="88"/>
      <c r="O97" s="88"/>
      <c r="P97" s="102">
        <f t="shared" si="49"/>
        <v>0</v>
      </c>
      <c r="Q97" s="139">
        <f t="shared" si="50"/>
        <v>0</v>
      </c>
      <c r="R97" s="87"/>
      <c r="S97" s="88"/>
      <c r="T97" s="88"/>
      <c r="U97" s="88"/>
      <c r="V97" s="82"/>
    </row>
    <row r="98" spans="1:22" ht="27" customHeight="1" hidden="1">
      <c r="A98" s="38"/>
      <c r="B98" s="25"/>
      <c r="C98" s="100">
        <v>0</v>
      </c>
      <c r="D98" s="101">
        <f t="shared" si="46"/>
        <v>0</v>
      </c>
      <c r="E98" s="101">
        <v>0</v>
      </c>
      <c r="F98" s="102">
        <v>0</v>
      </c>
      <c r="G98" s="87">
        <v>0</v>
      </c>
      <c r="H98" s="88">
        <v>0</v>
      </c>
      <c r="I98" s="88">
        <v>0</v>
      </c>
      <c r="J98" s="88">
        <v>0</v>
      </c>
      <c r="K98" s="102">
        <f t="shared" si="48"/>
        <v>0</v>
      </c>
      <c r="L98" s="87"/>
      <c r="M98" s="88"/>
      <c r="N98" s="88"/>
      <c r="O98" s="88"/>
      <c r="P98" s="102">
        <f t="shared" si="49"/>
        <v>0</v>
      </c>
      <c r="Q98" s="139">
        <f t="shared" si="50"/>
        <v>0</v>
      </c>
      <c r="R98" s="87"/>
      <c r="S98" s="88"/>
      <c r="T98" s="88"/>
      <c r="U98" s="88"/>
      <c r="V98" s="82"/>
    </row>
    <row r="99" spans="1:22" ht="27" customHeight="1">
      <c r="A99" s="36" t="s">
        <v>25</v>
      </c>
      <c r="B99" s="18"/>
      <c r="C99" s="97">
        <f>C100</f>
        <v>218885</v>
      </c>
      <c r="D99" s="103">
        <f aca="true" t="shared" si="51" ref="D99:U99">D100</f>
        <v>95795</v>
      </c>
      <c r="E99" s="103">
        <f t="shared" si="51"/>
        <v>0</v>
      </c>
      <c r="F99" s="98">
        <f t="shared" si="51"/>
        <v>123090</v>
      </c>
      <c r="G99" s="99">
        <f t="shared" si="51"/>
        <v>40800</v>
      </c>
      <c r="H99" s="97">
        <f t="shared" si="51"/>
        <v>0</v>
      </c>
      <c r="I99" s="97">
        <f t="shared" si="51"/>
        <v>0</v>
      </c>
      <c r="J99" s="97">
        <f t="shared" si="51"/>
        <v>82290</v>
      </c>
      <c r="K99" s="98">
        <f t="shared" si="51"/>
        <v>0</v>
      </c>
      <c r="L99" s="99">
        <f t="shared" si="51"/>
        <v>0</v>
      </c>
      <c r="M99" s="97">
        <f t="shared" si="51"/>
        <v>0</v>
      </c>
      <c r="N99" s="97">
        <f t="shared" si="51"/>
        <v>0</v>
      </c>
      <c r="O99" s="97">
        <f t="shared" si="51"/>
        <v>0</v>
      </c>
      <c r="P99" s="98">
        <f t="shared" si="51"/>
        <v>0</v>
      </c>
      <c r="Q99" s="138">
        <f t="shared" si="51"/>
        <v>123090</v>
      </c>
      <c r="R99" s="99">
        <f t="shared" si="51"/>
        <v>0</v>
      </c>
      <c r="S99" s="97">
        <f t="shared" si="51"/>
        <v>0</v>
      </c>
      <c r="T99" s="97">
        <f t="shared" si="51"/>
        <v>0</v>
      </c>
      <c r="U99" s="97">
        <f t="shared" si="51"/>
        <v>0</v>
      </c>
      <c r="V99" s="82"/>
    </row>
    <row r="100" spans="1:22" ht="27" customHeight="1">
      <c r="A100" s="38"/>
      <c r="B100" s="25" t="s">
        <v>126</v>
      </c>
      <c r="C100" s="100">
        <v>218885</v>
      </c>
      <c r="D100" s="101">
        <f>C100-Q100</f>
        <v>95795</v>
      </c>
      <c r="E100" s="149">
        <v>0</v>
      </c>
      <c r="F100" s="102">
        <f>SUM(G100:J100)</f>
        <v>123090</v>
      </c>
      <c r="G100" s="87">
        <v>40800</v>
      </c>
      <c r="H100" s="88">
        <v>0</v>
      </c>
      <c r="I100" s="88">
        <v>0</v>
      </c>
      <c r="J100" s="88">
        <v>82290</v>
      </c>
      <c r="K100" s="102">
        <f>SUM(L100:O100)</f>
        <v>0</v>
      </c>
      <c r="L100" s="87"/>
      <c r="M100" s="88"/>
      <c r="N100" s="88"/>
      <c r="O100" s="88"/>
      <c r="P100" s="102">
        <f>SUM(R100:U100)</f>
        <v>0</v>
      </c>
      <c r="Q100" s="139">
        <f>SUM(E100,F100,K100,P100)</f>
        <v>123090</v>
      </c>
      <c r="R100" s="87"/>
      <c r="S100" s="88"/>
      <c r="T100" s="88"/>
      <c r="U100" s="88"/>
      <c r="V100" s="82"/>
    </row>
    <row r="101" spans="1:22" ht="27" customHeight="1">
      <c r="A101" s="34" t="s">
        <v>26</v>
      </c>
      <c r="B101" s="10"/>
      <c r="C101" s="116">
        <f>C102+C105+C108+C110</f>
        <v>457679</v>
      </c>
      <c r="D101" s="117">
        <f aca="true" t="shared" si="52" ref="D101:O101">D102+D105+D108+D110</f>
        <v>167680</v>
      </c>
      <c r="E101" s="117">
        <f t="shared" si="52"/>
        <v>127000</v>
      </c>
      <c r="F101" s="118">
        <f>F102+F105+F108+F110</f>
        <v>162999</v>
      </c>
      <c r="G101" s="119">
        <f>G102+G105+G108+G110</f>
        <v>92550</v>
      </c>
      <c r="H101" s="116">
        <f>H102+H105+H108+H110</f>
        <v>0</v>
      </c>
      <c r="I101" s="116">
        <f>I102+I105+I108+I110</f>
        <v>0</v>
      </c>
      <c r="J101" s="116">
        <f>J102+J105+J108+J110</f>
        <v>70449</v>
      </c>
      <c r="K101" s="118">
        <f t="shared" si="52"/>
        <v>0</v>
      </c>
      <c r="L101" s="119">
        <f t="shared" si="52"/>
        <v>0</v>
      </c>
      <c r="M101" s="116">
        <f t="shared" si="52"/>
        <v>0</v>
      </c>
      <c r="N101" s="116">
        <f t="shared" si="52"/>
        <v>0</v>
      </c>
      <c r="O101" s="116">
        <f t="shared" si="52"/>
        <v>0</v>
      </c>
      <c r="P101" s="118">
        <f aca="true" t="shared" si="53" ref="P101:U101">P102+P105+P108+P110</f>
        <v>0</v>
      </c>
      <c r="Q101" s="143">
        <f t="shared" si="53"/>
        <v>289999</v>
      </c>
      <c r="R101" s="119">
        <f t="shared" si="53"/>
        <v>0</v>
      </c>
      <c r="S101" s="116">
        <f t="shared" si="53"/>
        <v>0</v>
      </c>
      <c r="T101" s="116">
        <f t="shared" si="53"/>
        <v>0</v>
      </c>
      <c r="U101" s="116">
        <f t="shared" si="53"/>
        <v>0</v>
      </c>
      <c r="V101" s="82"/>
    </row>
    <row r="102" spans="1:22" ht="27" customHeight="1">
      <c r="A102" s="41" t="s">
        <v>28</v>
      </c>
      <c r="B102" s="18"/>
      <c r="C102" s="120">
        <f>SUM(C103:C104)</f>
        <v>251035</v>
      </c>
      <c r="D102" s="121">
        <f aca="true" t="shared" si="54" ref="D102:U102">SUM(D103:D104)</f>
        <v>55485</v>
      </c>
      <c r="E102" s="121">
        <f t="shared" si="54"/>
        <v>81000</v>
      </c>
      <c r="F102" s="115">
        <f t="shared" si="54"/>
        <v>114550</v>
      </c>
      <c r="G102" s="122">
        <f t="shared" si="54"/>
        <v>76250</v>
      </c>
      <c r="H102" s="120">
        <f t="shared" si="54"/>
        <v>0</v>
      </c>
      <c r="I102" s="120">
        <f t="shared" si="54"/>
        <v>0</v>
      </c>
      <c r="J102" s="120">
        <f t="shared" si="54"/>
        <v>38300</v>
      </c>
      <c r="K102" s="115">
        <f t="shared" si="54"/>
        <v>0</v>
      </c>
      <c r="L102" s="122">
        <f t="shared" si="54"/>
        <v>0</v>
      </c>
      <c r="M102" s="120">
        <f t="shared" si="54"/>
        <v>0</v>
      </c>
      <c r="N102" s="120">
        <f t="shared" si="54"/>
        <v>0</v>
      </c>
      <c r="O102" s="120">
        <f t="shared" si="54"/>
        <v>0</v>
      </c>
      <c r="P102" s="115">
        <f t="shared" si="54"/>
        <v>0</v>
      </c>
      <c r="Q102" s="142">
        <f t="shared" si="54"/>
        <v>195550</v>
      </c>
      <c r="R102" s="122">
        <f t="shared" si="54"/>
        <v>0</v>
      </c>
      <c r="S102" s="120">
        <f t="shared" si="54"/>
        <v>0</v>
      </c>
      <c r="T102" s="120">
        <f t="shared" si="54"/>
        <v>0</v>
      </c>
      <c r="U102" s="120">
        <f t="shared" si="54"/>
        <v>0</v>
      </c>
      <c r="V102" s="82"/>
    </row>
    <row r="103" spans="1:22" ht="27" customHeight="1">
      <c r="A103" s="38"/>
      <c r="B103" s="85" t="s">
        <v>69</v>
      </c>
      <c r="C103" s="100">
        <v>241185</v>
      </c>
      <c r="D103" s="101">
        <f>C103-Q103</f>
        <v>55485</v>
      </c>
      <c r="E103" s="101">
        <v>81000</v>
      </c>
      <c r="F103" s="102">
        <f>SUM(G103:J103)</f>
        <v>104700</v>
      </c>
      <c r="G103" s="87">
        <v>66400</v>
      </c>
      <c r="H103" s="88">
        <v>0</v>
      </c>
      <c r="I103" s="88">
        <v>0</v>
      </c>
      <c r="J103" s="88">
        <v>38300</v>
      </c>
      <c r="K103" s="102">
        <f>SUM(L103:O103)</f>
        <v>0</v>
      </c>
      <c r="L103" s="87"/>
      <c r="M103" s="88"/>
      <c r="N103" s="88"/>
      <c r="O103" s="88"/>
      <c r="P103" s="102">
        <f>SUM(R103:U103)</f>
        <v>0</v>
      </c>
      <c r="Q103" s="139">
        <f>SUM(E103,F103,K103,P103)</f>
        <v>185700</v>
      </c>
      <c r="R103" s="87"/>
      <c r="S103" s="88"/>
      <c r="T103" s="88"/>
      <c r="U103" s="88"/>
      <c r="V103" s="82"/>
    </row>
    <row r="104" spans="1:22" ht="27" customHeight="1">
      <c r="A104" s="38"/>
      <c r="B104" s="85" t="s">
        <v>127</v>
      </c>
      <c r="C104" s="100">
        <v>9850</v>
      </c>
      <c r="D104" s="101">
        <f>C104-Q104</f>
        <v>0</v>
      </c>
      <c r="E104" s="101">
        <v>0</v>
      </c>
      <c r="F104" s="102">
        <f>SUM(G104:J104)</f>
        <v>9850</v>
      </c>
      <c r="G104" s="87">
        <v>9850</v>
      </c>
      <c r="H104" s="88">
        <v>0</v>
      </c>
      <c r="I104" s="88">
        <v>0</v>
      </c>
      <c r="J104" s="88">
        <v>0</v>
      </c>
      <c r="K104" s="102">
        <f>SUM(L104:O104)</f>
        <v>0</v>
      </c>
      <c r="L104" s="87"/>
      <c r="M104" s="88"/>
      <c r="N104" s="88"/>
      <c r="O104" s="88"/>
      <c r="P104" s="102">
        <f>SUM(R104:U104)</f>
        <v>0</v>
      </c>
      <c r="Q104" s="139">
        <f>SUM(E104,F104,K104,P104)</f>
        <v>9850</v>
      </c>
      <c r="R104" s="87"/>
      <c r="S104" s="88"/>
      <c r="T104" s="88"/>
      <c r="U104" s="88"/>
      <c r="V104" s="82"/>
    </row>
    <row r="105" spans="1:22" ht="27" customHeight="1">
      <c r="A105" s="41" t="s">
        <v>29</v>
      </c>
      <c r="B105" s="18"/>
      <c r="C105" s="120">
        <f>SUM(C106:C107)</f>
        <v>50000</v>
      </c>
      <c r="D105" s="121">
        <f aca="true" t="shared" si="55" ref="D105:O105">SUM(D106:D107)</f>
        <v>4000</v>
      </c>
      <c r="E105" s="121">
        <f t="shared" si="55"/>
        <v>46000</v>
      </c>
      <c r="F105" s="115">
        <f>SUM(F106:F107)</f>
        <v>0</v>
      </c>
      <c r="G105" s="122">
        <f>SUM(G106:G107)</f>
        <v>0</v>
      </c>
      <c r="H105" s="120">
        <f>SUM(H106:H107)</f>
        <v>0</v>
      </c>
      <c r="I105" s="120">
        <f>SUM(I106:I107)</f>
        <v>0</v>
      </c>
      <c r="J105" s="120">
        <f>SUM(J106:J107)</f>
        <v>0</v>
      </c>
      <c r="K105" s="115">
        <f t="shared" si="55"/>
        <v>0</v>
      </c>
      <c r="L105" s="122">
        <f t="shared" si="55"/>
        <v>0</v>
      </c>
      <c r="M105" s="120">
        <f t="shared" si="55"/>
        <v>0</v>
      </c>
      <c r="N105" s="120">
        <f t="shared" si="55"/>
        <v>0</v>
      </c>
      <c r="O105" s="120">
        <f t="shared" si="55"/>
        <v>0</v>
      </c>
      <c r="P105" s="115">
        <f aca="true" t="shared" si="56" ref="P105:U105">SUM(P106:P107)</f>
        <v>0</v>
      </c>
      <c r="Q105" s="142">
        <f t="shared" si="56"/>
        <v>46000</v>
      </c>
      <c r="R105" s="122">
        <f t="shared" si="56"/>
        <v>0</v>
      </c>
      <c r="S105" s="120">
        <f t="shared" si="56"/>
        <v>0</v>
      </c>
      <c r="T105" s="120">
        <f t="shared" si="56"/>
        <v>0</v>
      </c>
      <c r="U105" s="120">
        <f t="shared" si="56"/>
        <v>0</v>
      </c>
      <c r="V105" s="82"/>
    </row>
    <row r="106" spans="1:22" ht="27" customHeight="1">
      <c r="A106" s="38"/>
      <c r="B106" s="86" t="s">
        <v>70</v>
      </c>
      <c r="C106" s="100">
        <v>50000</v>
      </c>
      <c r="D106" s="101">
        <f>C106-Q106</f>
        <v>4000</v>
      </c>
      <c r="E106" s="101">
        <v>46000</v>
      </c>
      <c r="F106" s="102">
        <f>SUM(G106:J106)</f>
        <v>0</v>
      </c>
      <c r="G106" s="87">
        <v>0</v>
      </c>
      <c r="H106" s="88">
        <v>0</v>
      </c>
      <c r="I106" s="88">
        <v>0</v>
      </c>
      <c r="J106" s="88">
        <v>0</v>
      </c>
      <c r="K106" s="102">
        <f>SUM(L106:O106)</f>
        <v>0</v>
      </c>
      <c r="L106" s="87"/>
      <c r="M106" s="88"/>
      <c r="N106" s="88"/>
      <c r="O106" s="88"/>
      <c r="P106" s="102">
        <f>SUM(R106:U106)</f>
        <v>0</v>
      </c>
      <c r="Q106" s="139">
        <f>SUM(E106,F106,K106,P106)</f>
        <v>46000</v>
      </c>
      <c r="R106" s="87"/>
      <c r="S106" s="88"/>
      <c r="T106" s="88"/>
      <c r="U106" s="88"/>
      <c r="V106" s="82"/>
    </row>
    <row r="107" spans="1:22" ht="27" customHeight="1" hidden="1">
      <c r="A107" s="38"/>
      <c r="B107" s="31"/>
      <c r="C107" s="100">
        <v>0</v>
      </c>
      <c r="D107" s="101">
        <f>C107-Q107</f>
        <v>0</v>
      </c>
      <c r="E107" s="101">
        <v>0</v>
      </c>
      <c r="F107" s="102">
        <f>SUM(G107:J107)</f>
        <v>0</v>
      </c>
      <c r="G107" s="87">
        <v>0</v>
      </c>
      <c r="H107" s="88">
        <v>0</v>
      </c>
      <c r="I107" s="88">
        <v>0</v>
      </c>
      <c r="J107" s="88">
        <v>0</v>
      </c>
      <c r="K107" s="102">
        <f>SUM(L107:O107)</f>
        <v>0</v>
      </c>
      <c r="L107" s="87"/>
      <c r="M107" s="88"/>
      <c r="N107" s="88"/>
      <c r="O107" s="88"/>
      <c r="P107" s="102">
        <f>SUM(R107:U107)</f>
        <v>0</v>
      </c>
      <c r="Q107" s="139">
        <f>SUM(E107,F107,K107,P107)</f>
        <v>0</v>
      </c>
      <c r="R107" s="87"/>
      <c r="S107" s="88"/>
      <c r="T107" s="88"/>
      <c r="U107" s="88"/>
      <c r="V107" s="82"/>
    </row>
    <row r="108" spans="1:22" ht="27" customHeight="1">
      <c r="A108" s="41" t="s">
        <v>93</v>
      </c>
      <c r="B108" s="18"/>
      <c r="C108" s="120">
        <f>C109</f>
        <v>156644</v>
      </c>
      <c r="D108" s="121">
        <f aca="true" t="shared" si="57" ref="D108:U108">D109</f>
        <v>108195</v>
      </c>
      <c r="E108" s="121">
        <f t="shared" si="57"/>
        <v>0</v>
      </c>
      <c r="F108" s="115">
        <f t="shared" si="57"/>
        <v>48449</v>
      </c>
      <c r="G108" s="122">
        <f t="shared" si="57"/>
        <v>16300</v>
      </c>
      <c r="H108" s="120">
        <f t="shared" si="57"/>
        <v>0</v>
      </c>
      <c r="I108" s="120">
        <f t="shared" si="57"/>
        <v>0</v>
      </c>
      <c r="J108" s="120">
        <f t="shared" si="57"/>
        <v>32149</v>
      </c>
      <c r="K108" s="115">
        <f t="shared" si="57"/>
        <v>0</v>
      </c>
      <c r="L108" s="122">
        <f t="shared" si="57"/>
        <v>0</v>
      </c>
      <c r="M108" s="120">
        <f t="shared" si="57"/>
        <v>0</v>
      </c>
      <c r="N108" s="120">
        <f t="shared" si="57"/>
        <v>0</v>
      </c>
      <c r="O108" s="120">
        <f t="shared" si="57"/>
        <v>0</v>
      </c>
      <c r="P108" s="115">
        <f t="shared" si="57"/>
        <v>0</v>
      </c>
      <c r="Q108" s="142">
        <f t="shared" si="57"/>
        <v>48449</v>
      </c>
      <c r="R108" s="122">
        <f t="shared" si="57"/>
        <v>0</v>
      </c>
      <c r="S108" s="120">
        <f t="shared" si="57"/>
        <v>0</v>
      </c>
      <c r="T108" s="120">
        <f t="shared" si="57"/>
        <v>0</v>
      </c>
      <c r="U108" s="120">
        <f t="shared" si="57"/>
        <v>0</v>
      </c>
      <c r="V108" s="82"/>
    </row>
    <row r="109" spans="1:22" ht="27" customHeight="1">
      <c r="A109" s="38"/>
      <c r="B109" s="86" t="s">
        <v>95</v>
      </c>
      <c r="C109" s="100">
        <v>156644</v>
      </c>
      <c r="D109" s="101">
        <f>C109-Q109</f>
        <v>108195</v>
      </c>
      <c r="E109" s="101">
        <v>0</v>
      </c>
      <c r="F109" s="102">
        <f>SUM(G109:J109)</f>
        <v>48449</v>
      </c>
      <c r="G109" s="87">
        <v>16300</v>
      </c>
      <c r="H109" s="88">
        <v>0</v>
      </c>
      <c r="I109" s="88">
        <v>0</v>
      </c>
      <c r="J109" s="88">
        <v>32149</v>
      </c>
      <c r="K109" s="102">
        <f>SUM(L109:O109)</f>
        <v>0</v>
      </c>
      <c r="L109" s="87"/>
      <c r="M109" s="88"/>
      <c r="N109" s="88"/>
      <c r="O109" s="88"/>
      <c r="P109" s="102">
        <f>SUM(R109:U109)</f>
        <v>0</v>
      </c>
      <c r="Q109" s="139">
        <f>SUM(E109,F109,K109,P109)</f>
        <v>48449</v>
      </c>
      <c r="R109" s="87"/>
      <c r="S109" s="88"/>
      <c r="T109" s="88"/>
      <c r="U109" s="88"/>
      <c r="V109" s="82"/>
    </row>
    <row r="110" spans="1:22" ht="27" customHeight="1" hidden="1">
      <c r="A110" s="41" t="s">
        <v>37</v>
      </c>
      <c r="B110" s="18"/>
      <c r="C110" s="120">
        <f>C111</f>
        <v>0</v>
      </c>
      <c r="D110" s="121">
        <f aca="true" t="shared" si="58" ref="D110:U110">D111</f>
        <v>0</v>
      </c>
      <c r="E110" s="121">
        <f t="shared" si="58"/>
        <v>0</v>
      </c>
      <c r="F110" s="115">
        <f t="shared" si="58"/>
        <v>0</v>
      </c>
      <c r="G110" s="122">
        <f t="shared" si="58"/>
        <v>0</v>
      </c>
      <c r="H110" s="120">
        <f t="shared" si="58"/>
        <v>0</v>
      </c>
      <c r="I110" s="120">
        <f t="shared" si="58"/>
        <v>0</v>
      </c>
      <c r="J110" s="120">
        <f t="shared" si="58"/>
        <v>0</v>
      </c>
      <c r="K110" s="115">
        <f t="shared" si="58"/>
        <v>0</v>
      </c>
      <c r="L110" s="122">
        <f t="shared" si="58"/>
        <v>0</v>
      </c>
      <c r="M110" s="120">
        <f t="shared" si="58"/>
        <v>0</v>
      </c>
      <c r="N110" s="120">
        <f t="shared" si="58"/>
        <v>0</v>
      </c>
      <c r="O110" s="120">
        <f t="shared" si="58"/>
        <v>0</v>
      </c>
      <c r="P110" s="115">
        <f t="shared" si="58"/>
        <v>0</v>
      </c>
      <c r="Q110" s="142">
        <f t="shared" si="58"/>
        <v>0</v>
      </c>
      <c r="R110" s="122">
        <f t="shared" si="58"/>
        <v>0</v>
      </c>
      <c r="S110" s="120">
        <f t="shared" si="58"/>
        <v>0</v>
      </c>
      <c r="T110" s="120">
        <f t="shared" si="58"/>
        <v>0</v>
      </c>
      <c r="U110" s="120">
        <f t="shared" si="58"/>
        <v>0</v>
      </c>
      <c r="V110" s="82"/>
    </row>
    <row r="111" spans="1:22" ht="27" customHeight="1" hidden="1">
      <c r="A111" s="38"/>
      <c r="B111" s="31"/>
      <c r="C111" s="100">
        <v>0</v>
      </c>
      <c r="D111" s="101">
        <f>C111-Q111</f>
        <v>0</v>
      </c>
      <c r="E111" s="101">
        <v>0</v>
      </c>
      <c r="F111" s="102">
        <f>SUM(G111:J111)</f>
        <v>0</v>
      </c>
      <c r="G111" s="87">
        <v>0</v>
      </c>
      <c r="H111" s="88">
        <v>0</v>
      </c>
      <c r="I111" s="88">
        <v>0</v>
      </c>
      <c r="J111" s="88">
        <v>0</v>
      </c>
      <c r="K111" s="102">
        <f>SUM(L111:O111)</f>
        <v>0</v>
      </c>
      <c r="L111" s="87"/>
      <c r="M111" s="88"/>
      <c r="N111" s="88"/>
      <c r="O111" s="88"/>
      <c r="P111" s="102">
        <f>SUM(R111:U111)</f>
        <v>0</v>
      </c>
      <c r="Q111" s="139">
        <f>SUM(E111,F111,K111,P111)</f>
        <v>0</v>
      </c>
      <c r="R111" s="87"/>
      <c r="S111" s="88"/>
      <c r="T111" s="88"/>
      <c r="U111" s="88"/>
      <c r="V111" s="82"/>
    </row>
    <row r="112" spans="1:22" ht="27" customHeight="1">
      <c r="A112" s="34" t="s">
        <v>27</v>
      </c>
      <c r="B112" s="10"/>
      <c r="C112" s="116">
        <f>C113</f>
        <v>2149000</v>
      </c>
      <c r="D112" s="94">
        <f aca="true" t="shared" si="59" ref="D112:U112">D113</f>
        <v>1730000</v>
      </c>
      <c r="E112" s="94">
        <f t="shared" si="59"/>
        <v>419000</v>
      </c>
      <c r="F112" s="118">
        <f t="shared" si="59"/>
        <v>0</v>
      </c>
      <c r="G112" s="119">
        <f t="shared" si="59"/>
        <v>0</v>
      </c>
      <c r="H112" s="116">
        <f t="shared" si="59"/>
        <v>0</v>
      </c>
      <c r="I112" s="116">
        <f t="shared" si="59"/>
        <v>0</v>
      </c>
      <c r="J112" s="116">
        <f t="shared" si="59"/>
        <v>0</v>
      </c>
      <c r="K112" s="118">
        <f t="shared" si="59"/>
        <v>0</v>
      </c>
      <c r="L112" s="119">
        <f t="shared" si="59"/>
        <v>0</v>
      </c>
      <c r="M112" s="116">
        <f t="shared" si="59"/>
        <v>0</v>
      </c>
      <c r="N112" s="116">
        <f t="shared" si="59"/>
        <v>0</v>
      </c>
      <c r="O112" s="116">
        <f t="shared" si="59"/>
        <v>0</v>
      </c>
      <c r="P112" s="118">
        <f t="shared" si="59"/>
        <v>0</v>
      </c>
      <c r="Q112" s="143">
        <f t="shared" si="59"/>
        <v>419000</v>
      </c>
      <c r="R112" s="119">
        <f t="shared" si="59"/>
        <v>0</v>
      </c>
      <c r="S112" s="116">
        <f t="shared" si="59"/>
        <v>0</v>
      </c>
      <c r="T112" s="116">
        <f t="shared" si="59"/>
        <v>0</v>
      </c>
      <c r="U112" s="116">
        <f t="shared" si="59"/>
        <v>0</v>
      </c>
      <c r="V112" s="82"/>
    </row>
    <row r="113" spans="1:22" ht="27" customHeight="1">
      <c r="A113" s="36" t="s">
        <v>38</v>
      </c>
      <c r="B113" s="37"/>
      <c r="C113" s="123">
        <f>SUM(C114:C116)</f>
        <v>2149000</v>
      </c>
      <c r="D113" s="124">
        <f aca="true" t="shared" si="60" ref="D113:O113">SUM(D114:D116)</f>
        <v>1730000</v>
      </c>
      <c r="E113" s="124">
        <f t="shared" si="60"/>
        <v>419000</v>
      </c>
      <c r="F113" s="115">
        <f>SUM(F114:F116)</f>
        <v>0</v>
      </c>
      <c r="G113" s="125">
        <f>SUM(G114:G116)</f>
        <v>0</v>
      </c>
      <c r="H113" s="123">
        <f>SUM(H114:H116)</f>
        <v>0</v>
      </c>
      <c r="I113" s="123">
        <f>SUM(I114:I116)</f>
        <v>0</v>
      </c>
      <c r="J113" s="123">
        <f>SUM(J114:J116)</f>
        <v>0</v>
      </c>
      <c r="K113" s="115">
        <f t="shared" si="60"/>
        <v>0</v>
      </c>
      <c r="L113" s="125">
        <f t="shared" si="60"/>
        <v>0</v>
      </c>
      <c r="M113" s="123">
        <f t="shared" si="60"/>
        <v>0</v>
      </c>
      <c r="N113" s="123">
        <f t="shared" si="60"/>
        <v>0</v>
      </c>
      <c r="O113" s="123">
        <f t="shared" si="60"/>
        <v>0</v>
      </c>
      <c r="P113" s="115">
        <f aca="true" t="shared" si="61" ref="P113:U113">SUM(P114:P116)</f>
        <v>0</v>
      </c>
      <c r="Q113" s="142">
        <f t="shared" si="61"/>
        <v>419000</v>
      </c>
      <c r="R113" s="125">
        <f t="shared" si="61"/>
        <v>0</v>
      </c>
      <c r="S113" s="123">
        <f t="shared" si="61"/>
        <v>0</v>
      </c>
      <c r="T113" s="123">
        <f t="shared" si="61"/>
        <v>0</v>
      </c>
      <c r="U113" s="123">
        <f t="shared" si="61"/>
        <v>0</v>
      </c>
      <c r="V113" s="82"/>
    </row>
    <row r="114" spans="1:22" ht="27" customHeight="1" thickBot="1">
      <c r="A114" s="38"/>
      <c r="B114" s="25" t="s">
        <v>56</v>
      </c>
      <c r="C114" s="100">
        <v>2149000</v>
      </c>
      <c r="D114" s="101">
        <f>C114-Q114</f>
        <v>1730000</v>
      </c>
      <c r="E114" s="101">
        <v>419000</v>
      </c>
      <c r="F114" s="102">
        <f>SUM(G114:J114)</f>
        <v>0</v>
      </c>
      <c r="G114" s="87">
        <v>0</v>
      </c>
      <c r="H114" s="88">
        <v>0</v>
      </c>
      <c r="I114" s="88">
        <v>0</v>
      </c>
      <c r="J114" s="88">
        <v>0</v>
      </c>
      <c r="K114" s="102">
        <f>SUM(L114:O114)</f>
        <v>0</v>
      </c>
      <c r="L114" s="87"/>
      <c r="M114" s="88"/>
      <c r="N114" s="88"/>
      <c r="O114" s="88"/>
      <c r="P114" s="102">
        <f>SUM(R114:U114)</f>
        <v>0</v>
      </c>
      <c r="Q114" s="139">
        <f>SUM(E114,F114,K114,P114)</f>
        <v>419000</v>
      </c>
      <c r="R114" s="87"/>
      <c r="S114" s="88"/>
      <c r="T114" s="88"/>
      <c r="U114" s="88"/>
      <c r="V114" s="82"/>
    </row>
    <row r="115" spans="1:22" ht="27" customHeight="1" hidden="1">
      <c r="A115" s="38"/>
      <c r="B115" s="25"/>
      <c r="C115" s="100">
        <v>0</v>
      </c>
      <c r="D115" s="101">
        <f>C115-Q115</f>
        <v>0</v>
      </c>
      <c r="E115" s="101">
        <v>0</v>
      </c>
      <c r="F115" s="102">
        <f>SUM(G115:J115)</f>
        <v>0</v>
      </c>
      <c r="G115" s="87">
        <v>0</v>
      </c>
      <c r="H115" s="88">
        <v>0</v>
      </c>
      <c r="I115" s="88">
        <v>0</v>
      </c>
      <c r="J115" s="88">
        <v>0</v>
      </c>
      <c r="K115" s="102">
        <f>SUM(L115:O115)</f>
        <v>0</v>
      </c>
      <c r="L115" s="87">
        <v>0</v>
      </c>
      <c r="M115" s="88">
        <v>0</v>
      </c>
      <c r="N115" s="88">
        <v>0</v>
      </c>
      <c r="O115" s="88">
        <v>0</v>
      </c>
      <c r="P115" s="102">
        <f>SUM(R115:U115)</f>
        <v>0</v>
      </c>
      <c r="Q115" s="139">
        <f>SUM(E115,F115,K115,P115)</f>
        <v>0</v>
      </c>
      <c r="R115" s="87">
        <v>0</v>
      </c>
      <c r="S115" s="88">
        <v>0</v>
      </c>
      <c r="T115" s="88">
        <v>0</v>
      </c>
      <c r="U115" s="88">
        <v>0</v>
      </c>
      <c r="V115" s="82"/>
    </row>
    <row r="116" spans="1:22" ht="27" customHeight="1" hidden="1">
      <c r="A116" s="38"/>
      <c r="B116" s="25"/>
      <c r="C116" s="100">
        <v>0</v>
      </c>
      <c r="D116" s="101">
        <f>C116-Q116</f>
        <v>0</v>
      </c>
      <c r="E116" s="101">
        <v>0</v>
      </c>
      <c r="F116" s="102">
        <f>SUM(G116:J116)</f>
        <v>0</v>
      </c>
      <c r="G116" s="87">
        <v>0</v>
      </c>
      <c r="H116" s="88">
        <v>0</v>
      </c>
      <c r="I116" s="88">
        <v>0</v>
      </c>
      <c r="J116" s="88">
        <v>0</v>
      </c>
      <c r="K116" s="102">
        <f>SUM(L116:O116)</f>
        <v>0</v>
      </c>
      <c r="L116" s="87"/>
      <c r="M116" s="88"/>
      <c r="N116" s="88"/>
      <c r="O116" s="88"/>
      <c r="P116" s="102">
        <f>SUM(R116:U116)</f>
        <v>0</v>
      </c>
      <c r="Q116" s="139">
        <f>SUM(E116,F116,K116,P116)</f>
        <v>0</v>
      </c>
      <c r="R116" s="87"/>
      <c r="S116" s="88"/>
      <c r="T116" s="88"/>
      <c r="U116" s="88"/>
      <c r="V116" s="82"/>
    </row>
    <row r="117" spans="1:22" ht="27" customHeight="1" hidden="1">
      <c r="A117" s="33" t="s">
        <v>30</v>
      </c>
      <c r="B117" s="6"/>
      <c r="C117" s="126">
        <f>C123+C118</f>
        <v>0</v>
      </c>
      <c r="D117" s="127">
        <f aca="true" t="shared" si="62" ref="D117:O117">D123+D118</f>
        <v>0</v>
      </c>
      <c r="E117" s="127">
        <f t="shared" si="62"/>
        <v>0</v>
      </c>
      <c r="F117" s="128">
        <f>F123+F118</f>
        <v>0</v>
      </c>
      <c r="G117" s="129">
        <f>G123+G118</f>
        <v>0</v>
      </c>
      <c r="H117" s="126">
        <f>H123+H118</f>
        <v>0</v>
      </c>
      <c r="I117" s="126">
        <f>I123+I118</f>
        <v>0</v>
      </c>
      <c r="J117" s="126">
        <f>J123+J118</f>
        <v>0</v>
      </c>
      <c r="K117" s="128">
        <f t="shared" si="62"/>
        <v>0</v>
      </c>
      <c r="L117" s="129">
        <f t="shared" si="62"/>
        <v>0</v>
      </c>
      <c r="M117" s="126">
        <f t="shared" si="62"/>
        <v>0</v>
      </c>
      <c r="N117" s="126">
        <f t="shared" si="62"/>
        <v>0</v>
      </c>
      <c r="O117" s="126">
        <f t="shared" si="62"/>
        <v>0</v>
      </c>
      <c r="P117" s="128">
        <f aca="true" t="shared" si="63" ref="P117:U117">P123+P118</f>
        <v>0</v>
      </c>
      <c r="Q117" s="144">
        <f t="shared" si="63"/>
        <v>0</v>
      </c>
      <c r="R117" s="129">
        <f t="shared" si="63"/>
        <v>0</v>
      </c>
      <c r="S117" s="126">
        <f t="shared" si="63"/>
        <v>0</v>
      </c>
      <c r="T117" s="126">
        <f t="shared" si="63"/>
        <v>0</v>
      </c>
      <c r="U117" s="126">
        <f t="shared" si="63"/>
        <v>0</v>
      </c>
      <c r="V117" s="82"/>
    </row>
    <row r="118" spans="1:22" ht="27" customHeight="1" hidden="1">
      <c r="A118" s="45" t="s">
        <v>31</v>
      </c>
      <c r="B118" s="10"/>
      <c r="C118" s="116">
        <f>C119+C121</f>
        <v>0</v>
      </c>
      <c r="D118" s="117">
        <f aca="true" t="shared" si="64" ref="D118:O118">D119+D121</f>
        <v>0</v>
      </c>
      <c r="E118" s="117">
        <f aca="true" t="shared" si="65" ref="E118:J118">E119+E121</f>
        <v>0</v>
      </c>
      <c r="F118" s="118">
        <f t="shared" si="65"/>
        <v>0</v>
      </c>
      <c r="G118" s="119">
        <f t="shared" si="65"/>
        <v>0</v>
      </c>
      <c r="H118" s="116">
        <f t="shared" si="65"/>
        <v>0</v>
      </c>
      <c r="I118" s="116">
        <f t="shared" si="65"/>
        <v>0</v>
      </c>
      <c r="J118" s="116">
        <f t="shared" si="65"/>
        <v>0</v>
      </c>
      <c r="K118" s="118">
        <f t="shared" si="64"/>
        <v>0</v>
      </c>
      <c r="L118" s="119">
        <f t="shared" si="64"/>
        <v>0</v>
      </c>
      <c r="M118" s="116">
        <f t="shared" si="64"/>
        <v>0</v>
      </c>
      <c r="N118" s="116">
        <f t="shared" si="64"/>
        <v>0</v>
      </c>
      <c r="O118" s="116">
        <f t="shared" si="64"/>
        <v>0</v>
      </c>
      <c r="P118" s="118">
        <f aca="true" t="shared" si="66" ref="P118:U118">P119+P121</f>
        <v>0</v>
      </c>
      <c r="Q118" s="143">
        <f t="shared" si="66"/>
        <v>0</v>
      </c>
      <c r="R118" s="119">
        <f t="shared" si="66"/>
        <v>0</v>
      </c>
      <c r="S118" s="116">
        <f t="shared" si="66"/>
        <v>0</v>
      </c>
      <c r="T118" s="116">
        <f t="shared" si="66"/>
        <v>0</v>
      </c>
      <c r="U118" s="116">
        <f t="shared" si="66"/>
        <v>0</v>
      </c>
      <c r="V118" s="82"/>
    </row>
    <row r="119" spans="1:22" ht="26.25" customHeight="1" hidden="1">
      <c r="A119" s="54" t="s">
        <v>44</v>
      </c>
      <c r="B119" s="18"/>
      <c r="C119" s="120">
        <f>C120</f>
        <v>0</v>
      </c>
      <c r="D119" s="121">
        <f aca="true" t="shared" si="67" ref="D119:R121">D120</f>
        <v>0</v>
      </c>
      <c r="E119" s="121">
        <f t="shared" si="67"/>
        <v>0</v>
      </c>
      <c r="F119" s="115">
        <f t="shared" si="67"/>
        <v>0</v>
      </c>
      <c r="G119" s="122">
        <f t="shared" si="67"/>
        <v>0</v>
      </c>
      <c r="H119" s="120">
        <f t="shared" si="67"/>
        <v>0</v>
      </c>
      <c r="I119" s="120">
        <f t="shared" si="67"/>
        <v>0</v>
      </c>
      <c r="J119" s="120">
        <f t="shared" si="67"/>
        <v>0</v>
      </c>
      <c r="K119" s="115">
        <f t="shared" si="67"/>
        <v>0</v>
      </c>
      <c r="L119" s="122">
        <f t="shared" si="67"/>
        <v>0</v>
      </c>
      <c r="M119" s="120">
        <f t="shared" si="67"/>
        <v>0</v>
      </c>
      <c r="N119" s="120">
        <f t="shared" si="67"/>
        <v>0</v>
      </c>
      <c r="O119" s="120">
        <f t="shared" si="67"/>
        <v>0</v>
      </c>
      <c r="P119" s="115">
        <f t="shared" si="67"/>
        <v>0</v>
      </c>
      <c r="Q119" s="142">
        <f t="shared" si="67"/>
        <v>0</v>
      </c>
      <c r="R119" s="122">
        <f t="shared" si="67"/>
        <v>0</v>
      </c>
      <c r="S119" s="120">
        <f aca="true" t="shared" si="68" ref="P119:U121">S120</f>
        <v>0</v>
      </c>
      <c r="T119" s="120">
        <f t="shared" si="68"/>
        <v>0</v>
      </c>
      <c r="U119" s="120">
        <f t="shared" si="68"/>
        <v>0</v>
      </c>
      <c r="V119" s="82"/>
    </row>
    <row r="120" spans="1:22" ht="26.25" customHeight="1" hidden="1">
      <c r="A120" s="55"/>
      <c r="B120" s="25"/>
      <c r="C120" s="100">
        <v>0</v>
      </c>
      <c r="D120" s="101">
        <f>C120-Q120</f>
        <v>0</v>
      </c>
      <c r="E120" s="101">
        <v>0</v>
      </c>
      <c r="F120" s="102">
        <f>SUM(G120:J120)</f>
        <v>0</v>
      </c>
      <c r="G120" s="87">
        <v>0</v>
      </c>
      <c r="H120" s="88">
        <v>0</v>
      </c>
      <c r="I120" s="88">
        <v>0</v>
      </c>
      <c r="J120" s="88">
        <v>0</v>
      </c>
      <c r="K120" s="102">
        <f>SUM(L120:O120)</f>
        <v>0</v>
      </c>
      <c r="L120" s="87"/>
      <c r="M120" s="88"/>
      <c r="N120" s="88"/>
      <c r="O120" s="88"/>
      <c r="P120" s="102">
        <f>SUM(R120:U120)</f>
        <v>0</v>
      </c>
      <c r="Q120" s="139">
        <f>SUM(E120,F120,K120,P120)</f>
        <v>0</v>
      </c>
      <c r="R120" s="87"/>
      <c r="S120" s="88"/>
      <c r="T120" s="88"/>
      <c r="U120" s="88"/>
      <c r="V120" s="82"/>
    </row>
    <row r="121" spans="1:22" ht="26.25" customHeight="1" hidden="1">
      <c r="A121" s="54" t="s">
        <v>32</v>
      </c>
      <c r="B121" s="18"/>
      <c r="C121" s="120">
        <f>C122</f>
        <v>0</v>
      </c>
      <c r="D121" s="121">
        <f t="shared" si="67"/>
        <v>0</v>
      </c>
      <c r="E121" s="121">
        <f>E122</f>
        <v>0</v>
      </c>
      <c r="F121" s="115">
        <f t="shared" si="67"/>
        <v>0</v>
      </c>
      <c r="G121" s="122">
        <f t="shared" si="67"/>
        <v>0</v>
      </c>
      <c r="H121" s="120">
        <f t="shared" si="67"/>
        <v>0</v>
      </c>
      <c r="I121" s="120">
        <f t="shared" si="67"/>
        <v>0</v>
      </c>
      <c r="J121" s="120">
        <f t="shared" si="67"/>
        <v>0</v>
      </c>
      <c r="K121" s="115">
        <f t="shared" si="67"/>
        <v>0</v>
      </c>
      <c r="L121" s="122">
        <f t="shared" si="67"/>
        <v>0</v>
      </c>
      <c r="M121" s="120">
        <f t="shared" si="67"/>
        <v>0</v>
      </c>
      <c r="N121" s="120">
        <f t="shared" si="67"/>
        <v>0</v>
      </c>
      <c r="O121" s="120">
        <f t="shared" si="67"/>
        <v>0</v>
      </c>
      <c r="P121" s="115">
        <f t="shared" si="68"/>
        <v>0</v>
      </c>
      <c r="Q121" s="142">
        <f t="shared" si="68"/>
        <v>0</v>
      </c>
      <c r="R121" s="122">
        <f t="shared" si="68"/>
        <v>0</v>
      </c>
      <c r="S121" s="120">
        <f t="shared" si="68"/>
        <v>0</v>
      </c>
      <c r="T121" s="120">
        <f t="shared" si="68"/>
        <v>0</v>
      </c>
      <c r="U121" s="120">
        <f t="shared" si="68"/>
        <v>0</v>
      </c>
      <c r="V121" s="82"/>
    </row>
    <row r="122" spans="1:22" ht="27" customHeight="1" hidden="1">
      <c r="A122" s="55"/>
      <c r="B122" s="25"/>
      <c r="C122" s="100">
        <v>0</v>
      </c>
      <c r="D122" s="101">
        <f>C122-Q122</f>
        <v>0</v>
      </c>
      <c r="E122" s="101">
        <v>0</v>
      </c>
      <c r="F122" s="102">
        <f>SUM(G122:J122)</f>
        <v>0</v>
      </c>
      <c r="G122" s="87">
        <v>0</v>
      </c>
      <c r="H122" s="88">
        <v>0</v>
      </c>
      <c r="I122" s="88">
        <v>0</v>
      </c>
      <c r="J122" s="88">
        <v>0</v>
      </c>
      <c r="K122" s="102">
        <f>SUM(L122:O122)</f>
        <v>0</v>
      </c>
      <c r="L122" s="87"/>
      <c r="M122" s="88"/>
      <c r="N122" s="88"/>
      <c r="O122" s="88"/>
      <c r="P122" s="102">
        <f>SUM(R122:U122)</f>
        <v>0</v>
      </c>
      <c r="Q122" s="139">
        <f>SUM(E122,F122,K122,P122)</f>
        <v>0</v>
      </c>
      <c r="R122" s="87"/>
      <c r="S122" s="88"/>
      <c r="T122" s="88"/>
      <c r="U122" s="88"/>
      <c r="V122" s="82"/>
    </row>
    <row r="123" spans="1:22" ht="27" customHeight="1" hidden="1">
      <c r="A123" s="45" t="s">
        <v>39</v>
      </c>
      <c r="B123" s="10"/>
      <c r="C123" s="116">
        <f>C124+C127</f>
        <v>0</v>
      </c>
      <c r="D123" s="117">
        <f aca="true" t="shared" si="69" ref="D123:O123">D124+D127</f>
        <v>0</v>
      </c>
      <c r="E123" s="117">
        <f t="shared" si="69"/>
        <v>0</v>
      </c>
      <c r="F123" s="118">
        <f>F124+F127</f>
        <v>0</v>
      </c>
      <c r="G123" s="119">
        <f>G124+G127</f>
        <v>0</v>
      </c>
      <c r="H123" s="116">
        <f>H124+H127</f>
        <v>0</v>
      </c>
      <c r="I123" s="116">
        <f>I124+I127</f>
        <v>0</v>
      </c>
      <c r="J123" s="116">
        <f>J124+J127</f>
        <v>0</v>
      </c>
      <c r="K123" s="118">
        <f t="shared" si="69"/>
        <v>0</v>
      </c>
      <c r="L123" s="119">
        <f t="shared" si="69"/>
        <v>0</v>
      </c>
      <c r="M123" s="116">
        <f t="shared" si="69"/>
        <v>0</v>
      </c>
      <c r="N123" s="116">
        <f t="shared" si="69"/>
        <v>0</v>
      </c>
      <c r="O123" s="116">
        <f t="shared" si="69"/>
        <v>0</v>
      </c>
      <c r="P123" s="118">
        <f aca="true" t="shared" si="70" ref="P123:U123">P124+P127</f>
        <v>0</v>
      </c>
      <c r="Q123" s="143">
        <f t="shared" si="70"/>
        <v>0</v>
      </c>
      <c r="R123" s="119">
        <f t="shared" si="70"/>
        <v>0</v>
      </c>
      <c r="S123" s="116">
        <f t="shared" si="70"/>
        <v>0</v>
      </c>
      <c r="T123" s="116">
        <f t="shared" si="70"/>
        <v>0</v>
      </c>
      <c r="U123" s="116">
        <f t="shared" si="70"/>
        <v>0</v>
      </c>
      <c r="V123" s="82"/>
    </row>
    <row r="124" spans="1:22" ht="27" customHeight="1" hidden="1">
      <c r="A124" s="54" t="s">
        <v>33</v>
      </c>
      <c r="B124" s="18"/>
      <c r="C124" s="120">
        <f>SUM(C125:C126)</f>
        <v>0</v>
      </c>
      <c r="D124" s="121">
        <f aca="true" t="shared" si="71" ref="D124:O124">SUM(D125:D126)</f>
        <v>0</v>
      </c>
      <c r="E124" s="121">
        <f aca="true" t="shared" si="72" ref="E124:J124">SUM(E125:E126)</f>
        <v>0</v>
      </c>
      <c r="F124" s="115">
        <f t="shared" si="72"/>
        <v>0</v>
      </c>
      <c r="G124" s="122">
        <f t="shared" si="72"/>
        <v>0</v>
      </c>
      <c r="H124" s="120">
        <f t="shared" si="72"/>
        <v>0</v>
      </c>
      <c r="I124" s="120">
        <f t="shared" si="72"/>
        <v>0</v>
      </c>
      <c r="J124" s="120">
        <f t="shared" si="72"/>
        <v>0</v>
      </c>
      <c r="K124" s="115">
        <f t="shared" si="71"/>
        <v>0</v>
      </c>
      <c r="L124" s="122">
        <f t="shared" si="71"/>
        <v>0</v>
      </c>
      <c r="M124" s="120">
        <f t="shared" si="71"/>
        <v>0</v>
      </c>
      <c r="N124" s="120">
        <f t="shared" si="71"/>
        <v>0</v>
      </c>
      <c r="O124" s="120">
        <f t="shared" si="71"/>
        <v>0</v>
      </c>
      <c r="P124" s="115">
        <f aca="true" t="shared" si="73" ref="P124:U124">SUM(P125:P126)</f>
        <v>0</v>
      </c>
      <c r="Q124" s="142">
        <f t="shared" si="73"/>
        <v>0</v>
      </c>
      <c r="R124" s="122">
        <f t="shared" si="73"/>
        <v>0</v>
      </c>
      <c r="S124" s="120">
        <f t="shared" si="73"/>
        <v>0</v>
      </c>
      <c r="T124" s="120">
        <f t="shared" si="73"/>
        <v>0</v>
      </c>
      <c r="U124" s="120">
        <f t="shared" si="73"/>
        <v>0</v>
      </c>
      <c r="V124" s="82"/>
    </row>
    <row r="125" spans="1:22" ht="27" customHeight="1" hidden="1">
      <c r="A125" s="56"/>
      <c r="B125" s="25"/>
      <c r="C125" s="100">
        <v>0</v>
      </c>
      <c r="D125" s="101">
        <f>C125-Q125</f>
        <v>0</v>
      </c>
      <c r="E125" s="101">
        <v>0</v>
      </c>
      <c r="F125" s="102">
        <f>SUM(G125:J125)</f>
        <v>0</v>
      </c>
      <c r="G125" s="87">
        <v>0</v>
      </c>
      <c r="H125" s="88">
        <v>0</v>
      </c>
      <c r="I125" s="88">
        <v>0</v>
      </c>
      <c r="J125" s="88">
        <v>0</v>
      </c>
      <c r="K125" s="102">
        <f>SUM(L125:O125)</f>
        <v>0</v>
      </c>
      <c r="L125" s="87"/>
      <c r="M125" s="88"/>
      <c r="N125" s="88"/>
      <c r="O125" s="88"/>
      <c r="P125" s="102">
        <f>SUM(R125:U125)</f>
        <v>0</v>
      </c>
      <c r="Q125" s="139">
        <f>SUM(E125,F125,K125,P125)</f>
        <v>0</v>
      </c>
      <c r="R125" s="87"/>
      <c r="S125" s="88"/>
      <c r="T125" s="88"/>
      <c r="U125" s="88"/>
      <c r="V125" s="82"/>
    </row>
    <row r="126" spans="1:22" ht="27" customHeight="1" hidden="1">
      <c r="A126" s="55"/>
      <c r="B126" s="25"/>
      <c r="C126" s="100">
        <v>0</v>
      </c>
      <c r="D126" s="101">
        <f>C126-Q126</f>
        <v>0</v>
      </c>
      <c r="E126" s="101">
        <v>0</v>
      </c>
      <c r="F126" s="102">
        <f>SUM(G126:J126)</f>
        <v>0</v>
      </c>
      <c r="G126" s="87">
        <v>0</v>
      </c>
      <c r="H126" s="88">
        <v>0</v>
      </c>
      <c r="I126" s="88">
        <v>0</v>
      </c>
      <c r="J126" s="88">
        <v>0</v>
      </c>
      <c r="K126" s="102">
        <f>SUM(L126:O126)</f>
        <v>0</v>
      </c>
      <c r="L126" s="87"/>
      <c r="M126" s="88"/>
      <c r="N126" s="88"/>
      <c r="O126" s="88"/>
      <c r="P126" s="102">
        <f>SUM(R126:U126)</f>
        <v>0</v>
      </c>
      <c r="Q126" s="139">
        <f>SUM(E126,F126,K126,P126)</f>
        <v>0</v>
      </c>
      <c r="R126" s="87"/>
      <c r="S126" s="88"/>
      <c r="T126" s="88"/>
      <c r="U126" s="88"/>
      <c r="V126" s="82"/>
    </row>
    <row r="127" spans="1:22" ht="27" customHeight="1" hidden="1">
      <c r="A127" s="54" t="s">
        <v>34</v>
      </c>
      <c r="B127" s="18"/>
      <c r="C127" s="120">
        <f>C128</f>
        <v>0</v>
      </c>
      <c r="D127" s="121">
        <f aca="true" t="shared" si="74" ref="D127:U127">D128</f>
        <v>0</v>
      </c>
      <c r="E127" s="121">
        <f t="shared" si="74"/>
        <v>0</v>
      </c>
      <c r="F127" s="115">
        <f t="shared" si="74"/>
        <v>0</v>
      </c>
      <c r="G127" s="122">
        <f t="shared" si="74"/>
        <v>0</v>
      </c>
      <c r="H127" s="120">
        <f t="shared" si="74"/>
        <v>0</v>
      </c>
      <c r="I127" s="120">
        <f t="shared" si="74"/>
        <v>0</v>
      </c>
      <c r="J127" s="120">
        <f t="shared" si="74"/>
        <v>0</v>
      </c>
      <c r="K127" s="115">
        <f t="shared" si="74"/>
        <v>0</v>
      </c>
      <c r="L127" s="122">
        <f t="shared" si="74"/>
        <v>0</v>
      </c>
      <c r="M127" s="120">
        <f t="shared" si="74"/>
        <v>0</v>
      </c>
      <c r="N127" s="120">
        <f t="shared" si="74"/>
        <v>0</v>
      </c>
      <c r="O127" s="120">
        <f t="shared" si="74"/>
        <v>0</v>
      </c>
      <c r="P127" s="115">
        <f t="shared" si="74"/>
        <v>0</v>
      </c>
      <c r="Q127" s="142">
        <f t="shared" si="74"/>
        <v>0</v>
      </c>
      <c r="R127" s="122">
        <f t="shared" si="74"/>
        <v>0</v>
      </c>
      <c r="S127" s="120">
        <f t="shared" si="74"/>
        <v>0</v>
      </c>
      <c r="T127" s="120">
        <f t="shared" si="74"/>
        <v>0</v>
      </c>
      <c r="U127" s="120">
        <f t="shared" si="74"/>
        <v>0</v>
      </c>
      <c r="V127" s="82"/>
    </row>
    <row r="128" spans="1:22" ht="27" customHeight="1" hidden="1" thickBot="1">
      <c r="A128" s="44"/>
      <c r="B128" s="32"/>
      <c r="C128" s="100">
        <v>0</v>
      </c>
      <c r="D128" s="101">
        <f>C128-Q128</f>
        <v>0</v>
      </c>
      <c r="E128" s="150">
        <v>0</v>
      </c>
      <c r="F128" s="102">
        <f>SUM(G128:J128)</f>
        <v>0</v>
      </c>
      <c r="G128" s="130">
        <v>0</v>
      </c>
      <c r="H128" s="131">
        <v>0</v>
      </c>
      <c r="I128" s="131">
        <v>0</v>
      </c>
      <c r="J128" s="131">
        <v>0</v>
      </c>
      <c r="K128" s="102">
        <f>SUM(L128:O128)</f>
        <v>0</v>
      </c>
      <c r="L128" s="130"/>
      <c r="M128" s="131"/>
      <c r="N128" s="131"/>
      <c r="O128" s="131"/>
      <c r="P128" s="102">
        <f>SUM(R128:U128)</f>
        <v>0</v>
      </c>
      <c r="Q128" s="139">
        <f>SUM(E128,F128,K128,P128)</f>
        <v>0</v>
      </c>
      <c r="R128" s="130"/>
      <c r="S128" s="131"/>
      <c r="T128" s="131"/>
      <c r="U128" s="131"/>
      <c r="V128" s="82"/>
    </row>
    <row r="129" spans="1:22" ht="27" customHeight="1" thickBot="1" thickTop="1">
      <c r="A129" s="46" t="s">
        <v>35</v>
      </c>
      <c r="B129" s="47"/>
      <c r="C129" s="132">
        <f aca="true" t="shared" si="75" ref="C129:U129">C5+C24+C117</f>
        <v>43213515</v>
      </c>
      <c r="D129" s="133">
        <f t="shared" si="75"/>
        <v>30440423</v>
      </c>
      <c r="E129" s="133">
        <f t="shared" si="75"/>
        <v>7838718</v>
      </c>
      <c r="F129" s="151">
        <f t="shared" si="75"/>
        <v>4934374</v>
      </c>
      <c r="G129" s="134">
        <f t="shared" si="75"/>
        <v>3065694</v>
      </c>
      <c r="H129" s="132">
        <f t="shared" si="75"/>
        <v>0</v>
      </c>
      <c r="I129" s="132">
        <f t="shared" si="75"/>
        <v>78669</v>
      </c>
      <c r="J129" s="132">
        <f t="shared" si="75"/>
        <v>1790011</v>
      </c>
      <c r="K129" s="135">
        <f t="shared" si="75"/>
        <v>0</v>
      </c>
      <c r="L129" s="134">
        <f t="shared" si="75"/>
        <v>0</v>
      </c>
      <c r="M129" s="132">
        <f t="shared" si="75"/>
        <v>0</v>
      </c>
      <c r="N129" s="132">
        <f t="shared" si="75"/>
        <v>0</v>
      </c>
      <c r="O129" s="132">
        <f t="shared" si="75"/>
        <v>0</v>
      </c>
      <c r="P129" s="135">
        <f t="shared" si="75"/>
        <v>0</v>
      </c>
      <c r="Q129" s="145">
        <f t="shared" si="75"/>
        <v>12773092</v>
      </c>
      <c r="R129" s="134">
        <f t="shared" si="75"/>
        <v>0</v>
      </c>
      <c r="S129" s="132">
        <f t="shared" si="75"/>
        <v>0</v>
      </c>
      <c r="T129" s="132">
        <f t="shared" si="75"/>
        <v>0</v>
      </c>
      <c r="U129" s="132">
        <f t="shared" si="75"/>
        <v>0</v>
      </c>
      <c r="V129" s="82"/>
    </row>
    <row r="130" spans="3:21" ht="14.25" thickTop="1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3:21" ht="13.5">
      <c r="C131" s="50"/>
      <c r="D131" s="50"/>
      <c r="E131" s="50"/>
      <c r="F131" s="50" t="s">
        <v>86</v>
      </c>
      <c r="G131" s="146">
        <f>'１月課長要求分（一般）'!F46</f>
        <v>120949</v>
      </c>
      <c r="H131" s="50"/>
      <c r="I131" s="50"/>
      <c r="J131" s="50"/>
      <c r="K131" s="146">
        <f>'１月課長要求分（一般）'!F46</f>
        <v>120949</v>
      </c>
      <c r="L131" s="50"/>
      <c r="M131" s="50"/>
      <c r="N131" s="50"/>
      <c r="O131" s="50"/>
      <c r="P131" s="146"/>
      <c r="Q131" s="50"/>
      <c r="R131" s="50"/>
      <c r="S131" s="50"/>
      <c r="T131" s="50"/>
      <c r="U131" s="50"/>
    </row>
    <row r="132" spans="3:21" ht="13.5">
      <c r="C132" s="50"/>
      <c r="D132" s="50"/>
      <c r="E132" s="50"/>
      <c r="F132" s="50" t="s">
        <v>87</v>
      </c>
      <c r="G132" s="146">
        <f>F129</f>
        <v>4934374</v>
      </c>
      <c r="H132" s="50"/>
      <c r="I132" s="50"/>
      <c r="J132" s="50"/>
      <c r="K132" s="147">
        <f>F129+K129</f>
        <v>4934374</v>
      </c>
      <c r="L132" s="50"/>
      <c r="M132" s="50"/>
      <c r="N132" s="50"/>
      <c r="O132" s="50"/>
      <c r="P132" s="147"/>
      <c r="Q132" s="50"/>
      <c r="R132" s="50"/>
      <c r="S132" s="50"/>
      <c r="T132" s="50"/>
      <c r="U132" s="50"/>
    </row>
    <row r="133" spans="3:21" ht="13.5">
      <c r="C133" s="50"/>
      <c r="D133" s="50"/>
      <c r="E133" s="50"/>
      <c r="F133" s="50" t="s">
        <v>88</v>
      </c>
      <c r="G133" s="146">
        <f>SUM(G131:G132)</f>
        <v>5055323</v>
      </c>
      <c r="H133" s="50"/>
      <c r="I133" s="50"/>
      <c r="J133" s="50"/>
      <c r="K133" s="148">
        <f>SUM(K131:K132)</f>
        <v>5055323</v>
      </c>
      <c r="L133" s="50"/>
      <c r="M133" s="50"/>
      <c r="N133" s="50"/>
      <c r="O133" s="50"/>
      <c r="P133" s="148"/>
      <c r="Q133" s="50"/>
      <c r="R133" s="50"/>
      <c r="S133" s="50"/>
      <c r="T133" s="50"/>
      <c r="U133" s="50"/>
    </row>
    <row r="134" spans="3:21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3:21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3:21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3:21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3:21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3:21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3:21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3:21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3:21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3:21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</sheetData>
  <mergeCells count="12">
    <mergeCell ref="P3:P4"/>
    <mergeCell ref="Q3:Q4"/>
    <mergeCell ref="R3:U3"/>
    <mergeCell ref="K3:K4"/>
    <mergeCell ref="L3:O3"/>
    <mergeCell ref="E3:E4"/>
    <mergeCell ref="F3:F4"/>
    <mergeCell ref="G3:J3"/>
    <mergeCell ref="A3:A4"/>
    <mergeCell ref="B3:B4"/>
    <mergeCell ref="C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2010-01-15T08:56:04Z</cp:lastPrinted>
  <dcterms:created xsi:type="dcterms:W3CDTF">2007-08-08T01:21:33Z</dcterms:created>
  <dcterms:modified xsi:type="dcterms:W3CDTF">2010-01-15T11:22:39Z</dcterms:modified>
  <cp:category/>
  <cp:version/>
  <cp:contentType/>
  <cp:contentStatus/>
</cp:coreProperties>
</file>