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9000" activeTab="0"/>
  </bookViews>
  <sheets>
    <sheet name="Ａ１基金（計数集計）" sheetId="1" r:id="rId1"/>
    <sheet name="B41交付金" sheetId="2" r:id="rId2"/>
    <sheet name="Sheet2" sheetId="3" r:id="rId3"/>
    <sheet name="Sheet3" sheetId="4" r:id="rId4"/>
  </sheets>
  <definedNames>
    <definedName name="_xlnm.Print_Area" localSheetId="0">'Ａ１基金（計数集計）'!$A$1:$S$40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鳥取県庁</author>
  </authors>
  <commentList>
    <comment ref="M6" authorId="0">
      <text>
        <r>
          <rPr>
            <sz val="9"/>
            <rFont val="ＭＳ Ｐゴシック"/>
            <family val="3"/>
          </rPr>
          <t>財産収入（利息）</t>
        </r>
      </text>
    </comment>
    <comment ref="M19" authorId="0">
      <text>
        <r>
          <rPr>
            <sz val="9"/>
            <rFont val="ＭＳ Ｐゴシック"/>
            <family val="3"/>
          </rPr>
          <t>雑雑（本人負担）</t>
        </r>
      </text>
    </comment>
  </commentList>
</comments>
</file>

<file path=xl/sharedStrings.xml><?xml version="1.0" encoding="utf-8"?>
<sst xmlns="http://schemas.openxmlformats.org/spreadsheetml/2006/main" count="211" uniqueCount="117">
  <si>
    <t>子育て応援市町村交付金の執行状況等</t>
  </si>
  <si>
    <t>鳥取</t>
  </si>
  <si>
    <t>米子</t>
  </si>
  <si>
    <t>倉吉</t>
  </si>
  <si>
    <t>境港</t>
  </si>
  <si>
    <t>岩美</t>
  </si>
  <si>
    <t>若桜</t>
  </si>
  <si>
    <t>智頭</t>
  </si>
  <si>
    <t>八頭</t>
  </si>
  <si>
    <t>三朝</t>
  </si>
  <si>
    <t>湯梨浜</t>
  </si>
  <si>
    <t>琴浦</t>
  </si>
  <si>
    <t>北栄</t>
  </si>
  <si>
    <t>日吉津</t>
  </si>
  <si>
    <t>大山</t>
  </si>
  <si>
    <t>南部</t>
  </si>
  <si>
    <t>日南</t>
  </si>
  <si>
    <t>日野</t>
  </si>
  <si>
    <t>江府</t>
  </si>
  <si>
    <t>伯耆</t>
  </si>
  <si>
    <t>一般事業</t>
  </si>
  <si>
    <t>特別事業</t>
  </si>
  <si>
    <t>小計</t>
  </si>
  <si>
    <t>合計</t>
  </si>
  <si>
    <t>Ｈ２１</t>
  </si>
  <si>
    <t>申請</t>
  </si>
  <si>
    <t>Ｈ２２</t>
  </si>
  <si>
    <t>差引</t>
  </si>
  <si>
    <t>想定事業費</t>
  </si>
  <si>
    <t>予算・
交付基準</t>
  </si>
  <si>
    <t>前年</t>
  </si>
  <si>
    <t>予算対比
（Ｈ２２－２１）</t>
  </si>
  <si>
    <t>Ｈ22年度安心こども基金活用事業一覧（子育て支援総室分）</t>
  </si>
  <si>
    <t>（単位：千円）</t>
  </si>
  <si>
    <t>事　　業　　名</t>
  </si>
  <si>
    <t>事業区分</t>
  </si>
  <si>
    <t>補助率等</t>
  </si>
  <si>
    <t>財源内訳</t>
  </si>
  <si>
    <t>備考</t>
  </si>
  <si>
    <t>基金</t>
  </si>
  <si>
    <t>その他</t>
  </si>
  <si>
    <t>一般財源</t>
  </si>
  <si>
    <t>保育サービス等の充実</t>
  </si>
  <si>
    <t>【１】</t>
  </si>
  <si>
    <t>子育て拠点施設等整備事業</t>
  </si>
  <si>
    <t>継続</t>
  </si>
  <si>
    <t>基金1/2
市町村1/2又は1/4</t>
  </si>
  <si>
    <t>その他は基金運用利息</t>
  </si>
  <si>
    <t>【２－１】</t>
  </si>
  <si>
    <t>保育・幼児教育の質の向上強化事業（研修事業分）</t>
  </si>
  <si>
    <t>継続・拡充</t>
  </si>
  <si>
    <t>基金1/2
県（市町村）
1/2</t>
  </si>
  <si>
    <t>地域子育て創生事業</t>
  </si>
  <si>
    <t>【３】</t>
  </si>
  <si>
    <t>子育て応援モデルプロジェクト支援事業</t>
  </si>
  <si>
    <t>新規</t>
  </si>
  <si>
    <t>基金10/10</t>
  </si>
  <si>
    <t>【４】</t>
  </si>
  <si>
    <t>地域の子育て力パワーアップ事業</t>
  </si>
  <si>
    <t>【５】</t>
  </si>
  <si>
    <t>市町村地域子育て創生事業</t>
  </si>
  <si>
    <t>【６】</t>
  </si>
  <si>
    <t>家族でお出かけ応援事業</t>
  </si>
  <si>
    <t>【７】</t>
  </si>
  <si>
    <t>とっとり子育て発信・発見事業</t>
  </si>
  <si>
    <t>【８】</t>
  </si>
  <si>
    <t>新型インフルエンザ感染防止対策事業</t>
  </si>
  <si>
    <t>【９】</t>
  </si>
  <si>
    <t>園庭芝生化コミュニティ促進事業</t>
  </si>
  <si>
    <t>【１０】</t>
  </si>
  <si>
    <t>未来のパパママ育み事業</t>
  </si>
  <si>
    <t>【１１】</t>
  </si>
  <si>
    <t>とっとり縁結び応援事業</t>
  </si>
  <si>
    <t>【１２】</t>
  </si>
  <si>
    <t>拡充</t>
  </si>
  <si>
    <t>【２－２】</t>
  </si>
  <si>
    <r>
      <t>保育・幼児教育の質の向上強化事業</t>
    </r>
    <r>
      <rPr>
        <sz val="8"/>
        <rFont val="ＭＳ Ｐゴシック"/>
        <family val="3"/>
      </rPr>
      <t>（指導員2名増員分）</t>
    </r>
  </si>
  <si>
    <t>基金終了後も継続、その他は本人負担</t>
  </si>
  <si>
    <t>【１３】</t>
  </si>
  <si>
    <t>幼児版　心とからだ　いきいきキャンペーン推進事業</t>
  </si>
  <si>
    <t>【１４】</t>
  </si>
  <si>
    <t>児童養護施設等発達障害児処遇向上対策事業</t>
  </si>
  <si>
    <t>基金終了後も継続</t>
  </si>
  <si>
    <t>社会的養護の充実</t>
  </si>
  <si>
    <t>【１５】</t>
  </si>
  <si>
    <t>社会的養護入所児等の生活向上環境改善事業</t>
  </si>
  <si>
    <t>基金1/2
県1/4
市町村1/4</t>
  </si>
  <si>
    <t>【１６】</t>
  </si>
  <si>
    <t>児童養護施設等職員の資質向上研修事業</t>
  </si>
  <si>
    <t>児童福祉総務費　計</t>
  </si>
  <si>
    <t>　幼児教育の質の向上のための環境整備事業</t>
  </si>
  <si>
    <t xml:space="preserve">基金1/2
</t>
  </si>
  <si>
    <t>　高等技能訓練促進費等事業</t>
  </si>
  <si>
    <t>注１</t>
  </si>
  <si>
    <t>基金終了後は国庫補助は継続</t>
  </si>
  <si>
    <t>　ひとり親家庭等戸別訪問事業</t>
  </si>
  <si>
    <t>注２</t>
  </si>
  <si>
    <t>児童福祉総務費以外　計</t>
  </si>
  <si>
    <t>総　　計</t>
  </si>
  <si>
    <t>　①高等技能訓練促進費（県支給分）　基金（国）3/4・県1/4
　②高等技能訓練促進費補助金（市・町村福祉事務所支給分）　基金10/10
　③入学終了一時金の給付（県支給分）　国庫3/4、県1/4</t>
  </si>
  <si>
    <t>　①戸別訪問員による相談支援　　基金1/2、県1/2
　②就職活動支度費用の支給　　基金定額</t>
  </si>
  <si>
    <t>基金1/2
県1/2</t>
  </si>
  <si>
    <t>（要求）
事業費</t>
  </si>
  <si>
    <t>（査定）
事業費</t>
  </si>
  <si>
    <t>（差引）
事業費</t>
  </si>
  <si>
    <t>西川</t>
  </si>
  <si>
    <t>近藤</t>
  </si>
  <si>
    <t>旅費関係のみ枠外を認める。</t>
  </si>
  <si>
    <t>企画部広報課へ計上</t>
  </si>
  <si>
    <t>とっとり子育て発信・発見事業（枠予算）</t>
  </si>
  <si>
    <t>一部広報課へ計上</t>
  </si>
  <si>
    <r>
      <t>効果が疑問。</t>
    </r>
    <r>
      <rPr>
        <sz val="6"/>
        <rFont val="ＭＳ Ｐゴシック"/>
        <family val="3"/>
      </rPr>
      <t xml:space="preserve">
基金終了後も一部継続</t>
    </r>
  </si>
  <si>
    <t>こらえてください。</t>
  </si>
  <si>
    <r>
      <t>保育所乳児途中受入円滑化事業</t>
    </r>
    <r>
      <rPr>
        <sz val="8"/>
        <rFont val="ＭＳ Ｐゴシック"/>
        <family val="3"/>
      </rPr>
      <t>（＋1名増員）</t>
    </r>
  </si>
  <si>
    <r>
      <t>基金終了後も継続（効果検証）　</t>
    </r>
    <r>
      <rPr>
        <sz val="8"/>
        <color indexed="10"/>
        <rFont val="ＭＳ Ｐゴシック"/>
        <family val="3"/>
      </rPr>
      <t>増員分ゼロ</t>
    </r>
  </si>
  <si>
    <t>ゼロ。一部広報課へ計上。</t>
  </si>
  <si>
    <t>査定
担当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</si>
</sst>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6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 quotePrefix="1">
      <alignment vertical="center"/>
    </xf>
    <xf numFmtId="0" fontId="0" fillId="0" borderId="21" xfId="0" applyBorder="1" applyAlignment="1">
      <alignment horizontal="center" vertical="center" wrapText="1"/>
    </xf>
    <xf numFmtId="176" fontId="0" fillId="0" borderId="20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0" fillId="0" borderId="24" xfId="0" applyBorder="1" applyAlignment="1" quotePrefix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2" borderId="29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37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vertical="center"/>
    </xf>
    <xf numFmtId="176" fontId="0" fillId="3" borderId="39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0" fillId="2" borderId="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44" xfId="0" applyFont="1" applyFill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46" xfId="0" applyFont="1" applyFill="1" applyBorder="1" applyAlignment="1">
      <alignment vertical="center" wrapText="1"/>
    </xf>
    <xf numFmtId="177" fontId="0" fillId="0" borderId="13" xfId="0" applyNumberFormat="1" applyBorder="1" applyAlignment="1">
      <alignment horizontal="center" vertical="center" shrinkToFit="1"/>
    </xf>
    <xf numFmtId="177" fontId="0" fillId="2" borderId="47" xfId="0" applyNumberFormat="1" applyFill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177" fontId="0" fillId="0" borderId="13" xfId="0" applyNumberForma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50" xfId="0" applyFont="1" applyFill="1" applyBorder="1" applyAlignment="1">
      <alignment vertical="center" wrapText="1"/>
    </xf>
    <xf numFmtId="177" fontId="0" fillId="0" borderId="51" xfId="0" applyNumberFormat="1" applyBorder="1" applyAlignment="1">
      <alignment horizontal="center" vertical="center" wrapText="1"/>
    </xf>
    <xf numFmtId="177" fontId="0" fillId="4" borderId="52" xfId="0" applyNumberFormat="1" applyFill="1" applyBorder="1" applyAlignment="1">
      <alignment horizontal="center" vertical="center" wrapText="1"/>
    </xf>
    <xf numFmtId="177" fontId="0" fillId="0" borderId="47" xfId="0" applyNumberFormat="1" applyBorder="1" applyAlignment="1">
      <alignment horizontal="center" vertical="center" wrapText="1"/>
    </xf>
    <xf numFmtId="177" fontId="0" fillId="4" borderId="53" xfId="0" applyNumberFormat="1" applyFill="1" applyBorder="1" applyAlignment="1">
      <alignment horizontal="center" vertical="center" wrapText="1"/>
    </xf>
    <xf numFmtId="177" fontId="0" fillId="4" borderId="54" xfId="0" applyNumberForma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177" fontId="3" fillId="2" borderId="10" xfId="0" applyNumberFormat="1" applyFont="1" applyFill="1" applyBorder="1" applyAlignment="1">
      <alignment vertical="center" wrapText="1"/>
    </xf>
    <xf numFmtId="177" fontId="4" fillId="0" borderId="55" xfId="0" applyNumberFormat="1" applyFont="1" applyBorder="1" applyAlignment="1">
      <alignment vertical="center" wrapText="1"/>
    </xf>
    <xf numFmtId="177" fontId="4" fillId="0" borderId="56" xfId="0" applyNumberFormat="1" applyFont="1" applyBorder="1" applyAlignment="1">
      <alignment vertical="center" wrapText="1"/>
    </xf>
    <xf numFmtId="177" fontId="4" fillId="2" borderId="16" xfId="0" applyNumberFormat="1" applyFont="1" applyFill="1" applyBorder="1" applyAlignment="1">
      <alignment vertical="center" wrapText="1"/>
    </xf>
    <xf numFmtId="177" fontId="4" fillId="0" borderId="44" xfId="0" applyNumberFormat="1" applyFont="1" applyBorder="1" applyAlignment="1">
      <alignment vertical="center" wrapText="1"/>
    </xf>
    <xf numFmtId="177" fontId="4" fillId="0" borderId="57" xfId="0" applyNumberFormat="1" applyFont="1" applyBorder="1" applyAlignment="1">
      <alignment vertical="center" wrapText="1"/>
    </xf>
    <xf numFmtId="177" fontId="0" fillId="4" borderId="0" xfId="0" applyNumberFormat="1" applyFill="1" applyBorder="1" applyAlignment="1">
      <alignment vertical="center"/>
    </xf>
    <xf numFmtId="177" fontId="4" fillId="0" borderId="10" xfId="0" applyNumberFormat="1" applyFont="1" applyBorder="1" applyAlignment="1">
      <alignment vertical="center" wrapText="1"/>
    </xf>
    <xf numFmtId="177" fontId="0" fillId="4" borderId="58" xfId="0" applyNumberFormat="1" applyFill="1" applyBorder="1" applyAlignment="1">
      <alignment vertical="center"/>
    </xf>
    <xf numFmtId="177" fontId="4" fillId="0" borderId="59" xfId="0" applyNumberFormat="1" applyFont="1" applyBorder="1" applyAlignment="1">
      <alignment vertical="center" wrapText="1"/>
    </xf>
    <xf numFmtId="177" fontId="0" fillId="0" borderId="60" xfId="0" applyNumberFormat="1" applyBorder="1" applyAlignment="1">
      <alignment horizontal="center" vertical="center"/>
    </xf>
    <xf numFmtId="177" fontId="0" fillId="0" borderId="61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vertical="center" shrinkToFit="1"/>
    </xf>
    <xf numFmtId="176" fontId="0" fillId="2" borderId="63" xfId="0" applyNumberFormat="1" applyFill="1" applyBorder="1" applyAlignment="1">
      <alignment vertical="center" shrinkToFit="1"/>
    </xf>
    <xf numFmtId="176" fontId="0" fillId="2" borderId="64" xfId="0" applyNumberFormat="1" applyFill="1" applyBorder="1" applyAlignment="1">
      <alignment vertical="center" shrinkToFit="1"/>
    </xf>
    <xf numFmtId="176" fontId="0" fillId="2" borderId="65" xfId="0" applyNumberFormat="1" applyFill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0" fillId="0" borderId="70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176" fontId="0" fillId="2" borderId="30" xfId="0" applyNumberFormat="1" applyFill="1" applyBorder="1" applyAlignment="1">
      <alignment vertical="center" shrinkToFit="1"/>
    </xf>
    <xf numFmtId="176" fontId="0" fillId="2" borderId="72" xfId="0" applyNumberFormat="1" applyFill="1" applyBorder="1" applyAlignment="1">
      <alignment vertical="center" shrinkToFit="1"/>
    </xf>
    <xf numFmtId="176" fontId="0" fillId="2" borderId="73" xfId="0" applyNumberFormat="1" applyFill="1" applyBorder="1" applyAlignment="1">
      <alignment vertical="center" shrinkToFit="1"/>
    </xf>
    <xf numFmtId="176" fontId="0" fillId="2" borderId="74" xfId="0" applyNumberFormat="1" applyFill="1" applyBorder="1" applyAlignment="1">
      <alignment vertical="center" shrinkToFit="1"/>
    </xf>
    <xf numFmtId="176" fontId="0" fillId="0" borderId="28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 shrinkToFit="1"/>
    </xf>
    <xf numFmtId="176" fontId="0" fillId="0" borderId="76" xfId="0" applyNumberFormat="1" applyBorder="1" applyAlignment="1">
      <alignment vertical="center" shrinkToFit="1"/>
    </xf>
    <xf numFmtId="176" fontId="0" fillId="0" borderId="77" xfId="0" applyNumberFormat="1" applyBorder="1" applyAlignment="1">
      <alignment vertical="center" shrinkToFit="1"/>
    </xf>
    <xf numFmtId="176" fontId="0" fillId="0" borderId="78" xfId="0" applyNumberFormat="1" applyBorder="1" applyAlignment="1">
      <alignment vertical="center" shrinkToFit="1"/>
    </xf>
    <xf numFmtId="176" fontId="0" fillId="4" borderId="6" xfId="0" applyNumberFormat="1" applyFill="1" applyBorder="1" applyAlignment="1">
      <alignment vertical="center" shrinkToFit="1"/>
    </xf>
    <xf numFmtId="176" fontId="0" fillId="4" borderId="79" xfId="0" applyNumberFormat="1" applyFill="1" applyBorder="1" applyAlignment="1">
      <alignment vertical="center" shrinkToFit="1"/>
    </xf>
    <xf numFmtId="176" fontId="0" fillId="4" borderId="80" xfId="0" applyNumberFormat="1" applyFill="1" applyBorder="1" applyAlignment="1">
      <alignment vertical="center" shrinkToFit="1"/>
    </xf>
    <xf numFmtId="176" fontId="0" fillId="4" borderId="81" xfId="0" applyNumberFormat="1" applyFill="1" applyBorder="1" applyAlignment="1">
      <alignment vertical="center" shrinkToFit="1"/>
    </xf>
    <xf numFmtId="176" fontId="0" fillId="0" borderId="27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176" fontId="0" fillId="0" borderId="66" xfId="0" applyNumberFormat="1" applyFill="1" applyBorder="1" applyAlignment="1">
      <alignment vertical="center" shrinkToFit="1"/>
    </xf>
    <xf numFmtId="176" fontId="0" fillId="4" borderId="82" xfId="0" applyNumberFormat="1" applyFill="1" applyBorder="1" applyAlignment="1">
      <alignment vertical="center" shrinkToFit="1"/>
    </xf>
    <xf numFmtId="176" fontId="0" fillId="4" borderId="83" xfId="0" applyNumberFormat="1" applyFill="1" applyBorder="1" applyAlignment="1">
      <alignment vertical="center" shrinkToFit="1"/>
    </xf>
    <xf numFmtId="176" fontId="0" fillId="4" borderId="84" xfId="0" applyNumberFormat="1" applyFill="1" applyBorder="1" applyAlignment="1">
      <alignment vertical="center" shrinkToFit="1"/>
    </xf>
    <xf numFmtId="176" fontId="0" fillId="4" borderId="85" xfId="0" applyNumberFormat="1" applyFill="1" applyBorder="1" applyAlignment="1">
      <alignment vertical="center" shrinkToFit="1"/>
    </xf>
    <xf numFmtId="176" fontId="5" fillId="2" borderId="27" xfId="0" applyNumberFormat="1" applyFont="1" applyFill="1" applyBorder="1" applyAlignment="1">
      <alignment vertical="center" shrinkToFit="1"/>
    </xf>
    <xf numFmtId="176" fontId="5" fillId="2" borderId="63" xfId="0" applyNumberFormat="1" applyFont="1" applyFill="1" applyBorder="1" applyAlignment="1">
      <alignment vertical="center" shrinkToFit="1"/>
    </xf>
    <xf numFmtId="176" fontId="5" fillId="2" borderId="64" xfId="0" applyNumberFormat="1" applyFont="1" applyFill="1" applyBorder="1" applyAlignment="1">
      <alignment vertical="center" shrinkToFit="1"/>
    </xf>
    <xf numFmtId="176" fontId="5" fillId="2" borderId="65" xfId="0" applyNumberFormat="1" applyFont="1" applyFill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66" xfId="0" applyNumberFormat="1" applyFont="1" applyBorder="1" applyAlignment="1">
      <alignment vertical="center" shrinkToFit="1"/>
    </xf>
    <xf numFmtId="176" fontId="5" fillId="0" borderId="67" xfId="0" applyNumberFormat="1" applyFont="1" applyBorder="1" applyAlignment="1">
      <alignment vertical="center" shrinkToFit="1"/>
    </xf>
    <xf numFmtId="176" fontId="5" fillId="0" borderId="6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69" xfId="0" applyNumberFormat="1" applyFont="1" applyBorder="1" applyAlignment="1">
      <alignment vertical="center" shrinkToFit="1"/>
    </xf>
    <xf numFmtId="176" fontId="5" fillId="0" borderId="70" xfId="0" applyNumberFormat="1" applyFont="1" applyBorder="1" applyAlignment="1">
      <alignment vertical="center" shrinkToFit="1"/>
    </xf>
    <xf numFmtId="176" fontId="5" fillId="0" borderId="71" xfId="0" applyNumberFormat="1" applyFont="1" applyBorder="1" applyAlignment="1">
      <alignment vertical="center" shrinkToFit="1"/>
    </xf>
    <xf numFmtId="176" fontId="5" fillId="2" borderId="30" xfId="0" applyNumberFormat="1" applyFont="1" applyFill="1" applyBorder="1" applyAlignment="1">
      <alignment vertical="center" shrinkToFit="1"/>
    </xf>
    <xf numFmtId="176" fontId="5" fillId="2" borderId="72" xfId="0" applyNumberFormat="1" applyFont="1" applyFill="1" applyBorder="1" applyAlignment="1">
      <alignment vertical="center" shrinkToFit="1"/>
    </xf>
    <xf numFmtId="176" fontId="5" fillId="2" borderId="73" xfId="0" applyNumberFormat="1" applyFont="1" applyFill="1" applyBorder="1" applyAlignment="1">
      <alignment vertical="center" shrinkToFit="1"/>
    </xf>
    <xf numFmtId="176" fontId="5" fillId="2" borderId="74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0" borderId="75" xfId="0" applyNumberFormat="1" applyFont="1" applyBorder="1" applyAlignment="1">
      <alignment vertical="center" shrinkToFit="1"/>
    </xf>
    <xf numFmtId="176" fontId="5" fillId="0" borderId="76" xfId="0" applyNumberFormat="1" applyFont="1" applyBorder="1" applyAlignment="1">
      <alignment vertical="center" shrinkToFit="1"/>
    </xf>
    <xf numFmtId="176" fontId="5" fillId="0" borderId="77" xfId="0" applyNumberFormat="1" applyFont="1" applyBorder="1" applyAlignment="1">
      <alignment vertical="center" shrinkToFit="1"/>
    </xf>
    <xf numFmtId="176" fontId="5" fillId="0" borderId="78" xfId="0" applyNumberFormat="1" applyFont="1" applyBorder="1" applyAlignment="1">
      <alignment vertical="center" shrinkToFit="1"/>
    </xf>
    <xf numFmtId="176" fontId="5" fillId="4" borderId="6" xfId="0" applyNumberFormat="1" applyFont="1" applyFill="1" applyBorder="1" applyAlignment="1">
      <alignment vertical="center" shrinkToFit="1"/>
    </xf>
    <xf numFmtId="176" fontId="5" fillId="4" borderId="79" xfId="0" applyNumberFormat="1" applyFont="1" applyFill="1" applyBorder="1" applyAlignment="1">
      <alignment vertical="center" shrinkToFit="1"/>
    </xf>
    <xf numFmtId="176" fontId="5" fillId="4" borderId="80" xfId="0" applyNumberFormat="1" applyFont="1" applyFill="1" applyBorder="1" applyAlignment="1">
      <alignment vertical="center" shrinkToFit="1"/>
    </xf>
    <xf numFmtId="176" fontId="5" fillId="4" borderId="81" xfId="0" applyNumberFormat="1" applyFont="1" applyFill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6" fontId="5" fillId="0" borderId="63" xfId="0" applyNumberFormat="1" applyFont="1" applyBorder="1" applyAlignment="1">
      <alignment vertical="center" shrinkToFit="1"/>
    </xf>
    <xf numFmtId="176" fontId="5" fillId="0" borderId="64" xfId="0" applyNumberFormat="1" applyFont="1" applyBorder="1" applyAlignment="1">
      <alignment vertical="center" shrinkToFit="1"/>
    </xf>
    <xf numFmtId="176" fontId="5" fillId="0" borderId="65" xfId="0" applyNumberFormat="1" applyFont="1" applyBorder="1" applyAlignment="1">
      <alignment vertical="center" shrinkToFit="1"/>
    </xf>
    <xf numFmtId="176" fontId="5" fillId="0" borderId="66" xfId="0" applyNumberFormat="1" applyFont="1" applyFill="1" applyBorder="1" applyAlignment="1">
      <alignment vertical="center" shrinkToFit="1"/>
    </xf>
    <xf numFmtId="176" fontId="5" fillId="4" borderId="82" xfId="0" applyNumberFormat="1" applyFont="1" applyFill="1" applyBorder="1" applyAlignment="1">
      <alignment vertical="center" shrinkToFit="1"/>
    </xf>
    <xf numFmtId="176" fontId="5" fillId="4" borderId="83" xfId="0" applyNumberFormat="1" applyFont="1" applyFill="1" applyBorder="1" applyAlignment="1">
      <alignment vertical="center" shrinkToFit="1"/>
    </xf>
    <xf numFmtId="176" fontId="5" fillId="4" borderId="84" xfId="0" applyNumberFormat="1" applyFont="1" applyFill="1" applyBorder="1" applyAlignment="1">
      <alignment vertical="center" shrinkToFit="1"/>
    </xf>
    <xf numFmtId="176" fontId="5" fillId="4" borderId="85" xfId="0" applyNumberFormat="1" applyFont="1" applyFill="1" applyBorder="1" applyAlignment="1">
      <alignment vertical="center" shrinkToFit="1"/>
    </xf>
    <xf numFmtId="177" fontId="4" fillId="2" borderId="25" xfId="0" applyNumberFormat="1" applyFont="1" applyFill="1" applyBorder="1" applyAlignment="1">
      <alignment vertical="center"/>
    </xf>
    <xf numFmtId="177" fontId="4" fillId="0" borderId="86" xfId="0" applyNumberFormat="1" applyFont="1" applyBorder="1" applyAlignment="1">
      <alignment vertical="center"/>
    </xf>
    <xf numFmtId="177" fontId="4" fillId="2" borderId="87" xfId="0" applyNumberFormat="1" applyFont="1" applyFill="1" applyBorder="1" applyAlignment="1">
      <alignment vertical="center"/>
    </xf>
    <xf numFmtId="177" fontId="4" fillId="0" borderId="59" xfId="0" applyNumberFormat="1" applyFont="1" applyBorder="1" applyAlignment="1">
      <alignment vertical="center"/>
    </xf>
    <xf numFmtId="177" fontId="4" fillId="0" borderId="86" xfId="0" applyNumberFormat="1" applyFont="1" applyBorder="1" applyAlignment="1">
      <alignment vertical="center" wrapText="1"/>
    </xf>
    <xf numFmtId="177" fontId="4" fillId="0" borderId="88" xfId="0" applyNumberFormat="1" applyFont="1" applyBorder="1" applyAlignment="1">
      <alignment vertical="center"/>
    </xf>
    <xf numFmtId="177" fontId="4" fillId="4" borderId="89" xfId="0" applyNumberFormat="1" applyFont="1" applyFill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4" borderId="90" xfId="0" applyNumberFormat="1" applyFont="1" applyFill="1" applyBorder="1" applyAlignment="1">
      <alignment vertical="center"/>
    </xf>
    <xf numFmtId="177" fontId="6" fillId="3" borderId="60" xfId="0" applyNumberFormat="1" applyFont="1" applyFill="1" applyBorder="1" applyAlignment="1">
      <alignment horizontal="center" vertical="center"/>
    </xf>
    <xf numFmtId="177" fontId="6" fillId="3" borderId="61" xfId="0" applyNumberFormat="1" applyFont="1" applyFill="1" applyBorder="1" applyAlignment="1">
      <alignment horizontal="center" vertical="center"/>
    </xf>
    <xf numFmtId="177" fontId="6" fillId="3" borderId="62" xfId="0" applyNumberFormat="1" applyFont="1" applyFill="1" applyBorder="1" applyAlignment="1">
      <alignment horizontal="center" vertical="center" shrinkToFit="1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77" fontId="7" fillId="0" borderId="88" xfId="0" applyNumberFormat="1" applyFont="1" applyBorder="1" applyAlignment="1">
      <alignment vertical="center"/>
    </xf>
    <xf numFmtId="177" fontId="7" fillId="0" borderId="59" xfId="0" applyNumberFormat="1" applyFont="1" applyBorder="1" applyAlignment="1">
      <alignment vertical="center"/>
    </xf>
    <xf numFmtId="177" fontId="8" fillId="0" borderId="59" xfId="0" applyNumberFormat="1" applyFont="1" applyBorder="1" applyAlignment="1">
      <alignment vertical="center" wrapText="1"/>
    </xf>
    <xf numFmtId="177" fontId="0" fillId="0" borderId="55" xfId="0" applyNumberFormat="1" applyBorder="1" applyAlignment="1">
      <alignment vertical="center"/>
    </xf>
    <xf numFmtId="176" fontId="5" fillId="0" borderId="29" xfId="0" applyNumberFormat="1" applyFont="1" applyFill="1" applyBorder="1" applyAlignment="1">
      <alignment vertical="center" shrinkToFit="1"/>
    </xf>
    <xf numFmtId="0" fontId="0" fillId="0" borderId="91" xfId="0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4" borderId="92" xfId="0" applyNumberFormat="1" applyFill="1" applyBorder="1" applyAlignment="1">
      <alignment vertical="center"/>
    </xf>
    <xf numFmtId="176" fontId="0" fillId="4" borderId="93" xfId="0" applyNumberFormat="1" applyFill="1" applyBorder="1" applyAlignment="1">
      <alignment vertical="center" shrinkToFit="1"/>
    </xf>
    <xf numFmtId="176" fontId="0" fillId="4" borderId="94" xfId="0" applyNumberFormat="1" applyFill="1" applyBorder="1" applyAlignment="1">
      <alignment vertical="center" shrinkToFit="1"/>
    </xf>
    <xf numFmtId="176" fontId="0" fillId="4" borderId="95" xfId="0" applyNumberFormat="1" applyFill="1" applyBorder="1" applyAlignment="1">
      <alignment vertical="center" shrinkToFit="1"/>
    </xf>
    <xf numFmtId="176" fontId="0" fillId="4" borderId="96" xfId="0" applyNumberFormat="1" applyFill="1" applyBorder="1" applyAlignment="1">
      <alignment vertical="center" shrinkToFit="1"/>
    </xf>
    <xf numFmtId="176" fontId="5" fillId="4" borderId="93" xfId="0" applyNumberFormat="1" applyFont="1" applyFill="1" applyBorder="1" applyAlignment="1">
      <alignment vertical="center" shrinkToFit="1"/>
    </xf>
    <xf numFmtId="176" fontId="5" fillId="4" borderId="94" xfId="0" applyNumberFormat="1" applyFont="1" applyFill="1" applyBorder="1" applyAlignment="1">
      <alignment vertical="center" shrinkToFit="1"/>
    </xf>
    <xf numFmtId="176" fontId="5" fillId="4" borderId="95" xfId="0" applyNumberFormat="1" applyFont="1" applyFill="1" applyBorder="1" applyAlignment="1">
      <alignment vertical="center" shrinkToFit="1"/>
    </xf>
    <xf numFmtId="176" fontId="5" fillId="4" borderId="96" xfId="0" applyNumberFormat="1" applyFont="1" applyFill="1" applyBorder="1" applyAlignment="1">
      <alignment vertical="center" shrinkToFit="1"/>
    </xf>
    <xf numFmtId="177" fontId="4" fillId="4" borderId="97" xfId="0" applyNumberFormat="1" applyFont="1" applyFill="1" applyBorder="1" applyAlignment="1">
      <alignment vertical="center"/>
    </xf>
    <xf numFmtId="0" fontId="0" fillId="0" borderId="98" xfId="0" applyBorder="1" applyAlignment="1">
      <alignment horizontal="right" vertical="center"/>
    </xf>
    <xf numFmtId="0" fontId="0" fillId="0" borderId="55" xfId="0" applyFont="1" applyFill="1" applyBorder="1" applyAlignment="1">
      <alignment vertical="center" wrapText="1"/>
    </xf>
    <xf numFmtId="176" fontId="0" fillId="0" borderId="30" xfId="0" applyNumberFormat="1" applyBorder="1" applyAlignment="1">
      <alignment vertical="center" shrinkToFit="1"/>
    </xf>
    <xf numFmtId="176" fontId="0" fillId="0" borderId="72" xfId="0" applyNumberFormat="1" applyBorder="1" applyAlignment="1">
      <alignment vertical="center" shrinkToFit="1"/>
    </xf>
    <xf numFmtId="176" fontId="0" fillId="0" borderId="73" xfId="0" applyNumberFormat="1" applyBorder="1" applyAlignment="1">
      <alignment vertical="center" shrinkToFit="1"/>
    </xf>
    <xf numFmtId="176" fontId="0" fillId="0" borderId="74" xfId="0" applyNumberForma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176" fontId="5" fillId="0" borderId="72" xfId="0" applyNumberFormat="1" applyFont="1" applyBorder="1" applyAlignment="1">
      <alignment vertical="center" shrinkToFit="1"/>
    </xf>
    <xf numFmtId="176" fontId="5" fillId="0" borderId="73" xfId="0" applyNumberFormat="1" applyFont="1" applyBorder="1" applyAlignment="1">
      <alignment vertical="center" shrinkToFit="1"/>
    </xf>
    <xf numFmtId="176" fontId="5" fillId="0" borderId="74" xfId="0" applyNumberFormat="1" applyFont="1" applyBorder="1" applyAlignment="1">
      <alignment vertical="center" shrinkToFit="1"/>
    </xf>
    <xf numFmtId="177" fontId="4" fillId="0" borderId="87" xfId="0" applyNumberFormat="1" applyFont="1" applyBorder="1" applyAlignment="1">
      <alignment vertical="center"/>
    </xf>
    <xf numFmtId="177" fontId="0" fillId="0" borderId="69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0" fillId="0" borderId="71" xfId="0" applyNumberFormat="1" applyBorder="1" applyAlignment="1">
      <alignment horizontal="center" vertical="center" shrinkToFit="1"/>
    </xf>
    <xf numFmtId="177" fontId="6" fillId="3" borderId="69" xfId="0" applyNumberFormat="1" applyFont="1" applyFill="1" applyBorder="1" applyAlignment="1">
      <alignment horizontal="center" vertical="center"/>
    </xf>
    <xf numFmtId="177" fontId="6" fillId="3" borderId="70" xfId="0" applyNumberFormat="1" applyFont="1" applyFill="1" applyBorder="1" applyAlignment="1">
      <alignment horizontal="center" vertical="center"/>
    </xf>
    <xf numFmtId="177" fontId="6" fillId="3" borderId="71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9" fillId="4" borderId="52" xfId="0" applyFont="1" applyFill="1" applyBorder="1" applyAlignment="1">
      <alignment horizontal="center" vertical="center"/>
    </xf>
    <xf numFmtId="177" fontId="9" fillId="4" borderId="52" xfId="0" applyNumberFormat="1" applyFont="1" applyFill="1" applyBorder="1" applyAlignment="1">
      <alignment horizontal="center" vertical="center" wrapText="1"/>
    </xf>
    <xf numFmtId="177" fontId="9" fillId="4" borderId="0" xfId="0" applyNumberFormat="1" applyFont="1" applyFill="1" applyBorder="1" applyAlignment="1">
      <alignment vertical="center"/>
    </xf>
    <xf numFmtId="176" fontId="9" fillId="4" borderId="6" xfId="0" applyNumberFormat="1" applyFont="1" applyFill="1" applyBorder="1" applyAlignment="1">
      <alignment vertical="center" shrinkToFit="1"/>
    </xf>
    <xf numFmtId="176" fontId="9" fillId="4" borderId="79" xfId="0" applyNumberFormat="1" applyFont="1" applyFill="1" applyBorder="1" applyAlignment="1">
      <alignment vertical="center" shrinkToFit="1"/>
    </xf>
    <xf numFmtId="176" fontId="9" fillId="4" borderId="80" xfId="0" applyNumberFormat="1" applyFont="1" applyFill="1" applyBorder="1" applyAlignment="1">
      <alignment vertical="center" shrinkToFit="1"/>
    </xf>
    <xf numFmtId="176" fontId="9" fillId="4" borderId="81" xfId="0" applyNumberFormat="1" applyFont="1" applyFill="1" applyBorder="1" applyAlignment="1">
      <alignment vertical="center" shrinkToFit="1"/>
    </xf>
    <xf numFmtId="176" fontId="6" fillId="4" borderId="6" xfId="0" applyNumberFormat="1" applyFont="1" applyFill="1" applyBorder="1" applyAlignment="1">
      <alignment vertical="center" shrinkToFit="1"/>
    </xf>
    <xf numFmtId="176" fontId="6" fillId="4" borderId="79" xfId="0" applyNumberFormat="1" applyFont="1" applyFill="1" applyBorder="1" applyAlignment="1">
      <alignment vertical="center" shrinkToFit="1"/>
    </xf>
    <xf numFmtId="176" fontId="6" fillId="4" borderId="80" xfId="0" applyNumberFormat="1" applyFont="1" applyFill="1" applyBorder="1" applyAlignment="1">
      <alignment vertical="center" shrinkToFit="1"/>
    </xf>
    <xf numFmtId="176" fontId="6" fillId="4" borderId="81" xfId="0" applyNumberFormat="1" applyFont="1" applyFill="1" applyBorder="1" applyAlignment="1">
      <alignment vertical="center" shrinkToFit="1"/>
    </xf>
    <xf numFmtId="177" fontId="10" fillId="4" borderId="89" xfId="0" applyNumberFormat="1" applyFont="1" applyFill="1" applyBorder="1" applyAlignment="1">
      <alignment vertical="center"/>
    </xf>
    <xf numFmtId="0" fontId="0" fillId="4" borderId="99" xfId="0" applyFill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86" xfId="0" applyNumberFormat="1" applyBorder="1" applyAlignment="1">
      <alignment horizontal="center" vertical="center"/>
    </xf>
    <xf numFmtId="177" fontId="6" fillId="3" borderId="27" xfId="0" applyNumberFormat="1" applyFont="1" applyFill="1" applyBorder="1" applyAlignment="1">
      <alignment horizontal="center" vertical="center" wrapText="1"/>
    </xf>
    <xf numFmtId="177" fontId="6" fillId="3" borderId="29" xfId="0" applyNumberFormat="1" applyFont="1" applyFill="1" applyBorder="1" applyAlignment="1">
      <alignment horizontal="center" vertical="center"/>
    </xf>
    <xf numFmtId="177" fontId="6" fillId="3" borderId="16" xfId="0" applyNumberFormat="1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7" fontId="6" fillId="3" borderId="2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1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102" xfId="0" applyNumberFormat="1" applyBorder="1" applyAlignment="1">
      <alignment horizontal="center" vertical="center"/>
    </xf>
    <xf numFmtId="177" fontId="6" fillId="3" borderId="26" xfId="0" applyNumberFormat="1" applyFont="1" applyFill="1" applyBorder="1" applyAlignment="1">
      <alignment horizontal="center" vertical="center"/>
    </xf>
    <xf numFmtId="177" fontId="4" fillId="0" borderId="103" xfId="0" applyNumberFormat="1" applyFont="1" applyBorder="1" applyAlignment="1">
      <alignment horizontal="left" vertical="center"/>
    </xf>
    <xf numFmtId="177" fontId="4" fillId="0" borderId="19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77" fontId="0" fillId="0" borderId="104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9" fillId="4" borderId="99" xfId="0" applyFont="1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tabSelected="1" view="pageBreakPreview" zoomScale="60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S1"/>
    </sheetView>
  </sheetViews>
  <sheetFormatPr defaultColWidth="9.00390625" defaultRowHeight="13.5"/>
  <cols>
    <col min="1" max="1" width="2.75390625" style="0" customWidth="1"/>
    <col min="2" max="2" width="7.25390625" style="0" customWidth="1"/>
    <col min="3" max="3" width="44.50390625" style="0" customWidth="1"/>
    <col min="4" max="4" width="8.00390625" style="0" hidden="1" customWidth="1"/>
    <col min="5" max="5" width="8.00390625" style="53" customWidth="1"/>
    <col min="6" max="6" width="9.00390625" style="54" customWidth="1"/>
    <col min="7" max="7" width="9.875" style="54" bestFit="1" customWidth="1"/>
    <col min="8" max="10" width="9.00390625" style="54" customWidth="1"/>
    <col min="11" max="11" width="9.875" style="54" bestFit="1" customWidth="1"/>
    <col min="12" max="14" width="9.00390625" style="54" customWidth="1"/>
    <col min="15" max="15" width="9.875" style="54" bestFit="1" customWidth="1"/>
    <col min="16" max="16" width="9.50390625" style="54" bestFit="1" customWidth="1"/>
    <col min="17" max="18" width="9.00390625" style="54" customWidth="1"/>
    <col min="19" max="19" width="19.875" style="54" customWidth="1"/>
    <col min="20" max="22" width="5.75390625" style="0" customWidth="1"/>
  </cols>
  <sheetData>
    <row r="1" spans="1:19" ht="37.5" customHeight="1">
      <c r="A1" s="267" t="s">
        <v>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ht="14.25" thickBot="1">
      <c r="S2" s="54" t="s">
        <v>33</v>
      </c>
    </row>
    <row r="3" spans="1:19" s="1" customFormat="1" ht="15.75" customHeight="1">
      <c r="A3" s="244" t="s">
        <v>34</v>
      </c>
      <c r="B3" s="245"/>
      <c r="C3" s="246"/>
      <c r="D3" s="250" t="s">
        <v>116</v>
      </c>
      <c r="E3" s="252" t="s">
        <v>35</v>
      </c>
      <c r="F3" s="235" t="s">
        <v>36</v>
      </c>
      <c r="G3" s="233" t="s">
        <v>102</v>
      </c>
      <c r="H3" s="235" t="s">
        <v>37</v>
      </c>
      <c r="I3" s="236"/>
      <c r="J3" s="237"/>
      <c r="K3" s="239" t="s">
        <v>103</v>
      </c>
      <c r="L3" s="241" t="s">
        <v>37</v>
      </c>
      <c r="M3" s="242"/>
      <c r="N3" s="243"/>
      <c r="O3" s="233" t="s">
        <v>104</v>
      </c>
      <c r="P3" s="235" t="s">
        <v>37</v>
      </c>
      <c r="Q3" s="236"/>
      <c r="R3" s="237"/>
      <c r="S3" s="237" t="s">
        <v>38</v>
      </c>
    </row>
    <row r="4" spans="1:19" s="1" customFormat="1" ht="28.5" customHeight="1" thickBot="1">
      <c r="A4" s="274"/>
      <c r="B4" s="275"/>
      <c r="C4" s="276"/>
      <c r="D4" s="251"/>
      <c r="E4" s="253"/>
      <c r="F4" s="277"/>
      <c r="G4" s="268"/>
      <c r="H4" s="91" t="s">
        <v>39</v>
      </c>
      <c r="I4" s="92" t="s">
        <v>40</v>
      </c>
      <c r="J4" s="93" t="s">
        <v>41</v>
      </c>
      <c r="K4" s="270"/>
      <c r="L4" s="171" t="s">
        <v>39</v>
      </c>
      <c r="M4" s="172" t="s">
        <v>40</v>
      </c>
      <c r="N4" s="173" t="s">
        <v>41</v>
      </c>
      <c r="O4" s="268"/>
      <c r="P4" s="91" t="s">
        <v>39</v>
      </c>
      <c r="Q4" s="92" t="s">
        <v>40</v>
      </c>
      <c r="R4" s="93" t="s">
        <v>41</v>
      </c>
      <c r="S4" s="269"/>
    </row>
    <row r="5" spans="1:22" s="56" customFormat="1" ht="17.25" customHeight="1">
      <c r="A5" s="278" t="s">
        <v>42</v>
      </c>
      <c r="B5" s="279"/>
      <c r="C5" s="280"/>
      <c r="D5" s="177"/>
      <c r="E5" s="55"/>
      <c r="F5" s="81"/>
      <c r="G5" s="94">
        <f aca="true" t="shared" si="0" ref="G5:R5">SUM(G6:G7)</f>
        <v>211850</v>
      </c>
      <c r="H5" s="95">
        <f t="shared" si="0"/>
        <v>205761</v>
      </c>
      <c r="I5" s="96">
        <f t="shared" si="0"/>
        <v>3242</v>
      </c>
      <c r="J5" s="97">
        <f t="shared" si="0"/>
        <v>2847</v>
      </c>
      <c r="K5" s="128">
        <f t="shared" si="0"/>
        <v>211850</v>
      </c>
      <c r="L5" s="129">
        <f t="shared" si="0"/>
        <v>205761</v>
      </c>
      <c r="M5" s="130">
        <f t="shared" si="0"/>
        <v>3242</v>
      </c>
      <c r="N5" s="131">
        <f t="shared" si="0"/>
        <v>2847</v>
      </c>
      <c r="O5" s="94">
        <f t="shared" si="0"/>
        <v>0</v>
      </c>
      <c r="P5" s="95">
        <f t="shared" si="0"/>
        <v>0</v>
      </c>
      <c r="Q5" s="96">
        <f t="shared" si="0"/>
        <v>0</v>
      </c>
      <c r="R5" s="97">
        <f t="shared" si="0"/>
        <v>0</v>
      </c>
      <c r="S5" s="162"/>
      <c r="T5" s="218">
        <f>G5-SUM(H5:J5)</f>
        <v>0</v>
      </c>
      <c r="U5" s="218">
        <f>K5-SUM(L5:N5)</f>
        <v>0</v>
      </c>
      <c r="V5" s="218">
        <f>O5-SUM(P5:R5)</f>
        <v>0</v>
      </c>
    </row>
    <row r="6" spans="1:22" ht="17.25" customHeight="1">
      <c r="A6" s="57"/>
      <c r="B6" s="58" t="s">
        <v>43</v>
      </c>
      <c r="C6" s="59" t="s">
        <v>44</v>
      </c>
      <c r="D6" s="178" t="s">
        <v>105</v>
      </c>
      <c r="E6" s="60" t="s">
        <v>45</v>
      </c>
      <c r="F6" s="82" t="s">
        <v>46</v>
      </c>
      <c r="G6" s="98">
        <v>206158</v>
      </c>
      <c r="H6" s="99">
        <v>202916</v>
      </c>
      <c r="I6" s="100">
        <v>3242</v>
      </c>
      <c r="J6" s="101">
        <f>G6-H6-I6</f>
        <v>0</v>
      </c>
      <c r="K6" s="132">
        <v>206158</v>
      </c>
      <c r="L6" s="133">
        <v>202916</v>
      </c>
      <c r="M6" s="134">
        <v>3242</v>
      </c>
      <c r="N6" s="135"/>
      <c r="O6" s="98">
        <f aca="true" t="shared" si="1" ref="O6:R7">K6-G6</f>
        <v>0</v>
      </c>
      <c r="P6" s="99">
        <f t="shared" si="1"/>
        <v>0</v>
      </c>
      <c r="Q6" s="100">
        <f t="shared" si="1"/>
        <v>0</v>
      </c>
      <c r="R6" s="101">
        <f t="shared" si="1"/>
        <v>0</v>
      </c>
      <c r="S6" s="90" t="s">
        <v>47</v>
      </c>
      <c r="T6" s="218">
        <f aca="true" t="shared" si="2" ref="T6:T40">G6-SUM(H6:J6)</f>
        <v>0</v>
      </c>
      <c r="U6" s="218">
        <f aca="true" t="shared" si="3" ref="U6:U40">K6-SUM(L6:N6)</f>
        <v>0</v>
      </c>
      <c r="V6" s="218">
        <f aca="true" t="shared" si="4" ref="V6:V40">O6-SUM(P6:R6)</f>
        <v>0</v>
      </c>
    </row>
    <row r="7" spans="1:22" ht="17.25" customHeight="1" thickBot="1">
      <c r="A7" s="61"/>
      <c r="B7" s="62" t="s">
        <v>48</v>
      </c>
      <c r="C7" s="63" t="s">
        <v>49</v>
      </c>
      <c r="D7" s="179" t="s">
        <v>105</v>
      </c>
      <c r="E7" s="64" t="s">
        <v>50</v>
      </c>
      <c r="F7" s="83" t="s">
        <v>51</v>
      </c>
      <c r="G7" s="102">
        <v>5692</v>
      </c>
      <c r="H7" s="103">
        <v>2845</v>
      </c>
      <c r="I7" s="104">
        <v>0</v>
      </c>
      <c r="J7" s="105">
        <f aca="true" t="shared" si="5" ref="J7:J18">G7-H7</f>
        <v>2847</v>
      </c>
      <c r="K7" s="188">
        <v>5692</v>
      </c>
      <c r="L7" s="137">
        <v>2845</v>
      </c>
      <c r="M7" s="138"/>
      <c r="N7" s="139">
        <v>2847</v>
      </c>
      <c r="O7" s="102">
        <f t="shared" si="1"/>
        <v>0</v>
      </c>
      <c r="P7" s="103">
        <f t="shared" si="1"/>
        <v>0</v>
      </c>
      <c r="Q7" s="104">
        <f t="shared" si="1"/>
        <v>0</v>
      </c>
      <c r="R7" s="105">
        <f t="shared" si="1"/>
        <v>0</v>
      </c>
      <c r="S7" s="163"/>
      <c r="T7" s="218">
        <f t="shared" si="2"/>
        <v>0</v>
      </c>
      <c r="U7" s="218">
        <f t="shared" si="3"/>
        <v>0</v>
      </c>
      <c r="V7" s="218">
        <f t="shared" si="4"/>
        <v>0</v>
      </c>
    </row>
    <row r="8" spans="1:22" s="56" customFormat="1" ht="17.25" customHeight="1">
      <c r="A8" s="281" t="s">
        <v>52</v>
      </c>
      <c r="B8" s="282"/>
      <c r="C8" s="283"/>
      <c r="D8" s="180"/>
      <c r="E8" s="65"/>
      <c r="F8" s="84"/>
      <c r="G8" s="106">
        <f>SUM(G9:G21)</f>
        <v>322007</v>
      </c>
      <c r="H8" s="107">
        <f aca="true" t="shared" si="6" ref="H8:R8">SUM(H9:H21)</f>
        <v>311701</v>
      </c>
      <c r="I8" s="108">
        <f t="shared" si="6"/>
        <v>39</v>
      </c>
      <c r="J8" s="109">
        <f t="shared" si="6"/>
        <v>10267</v>
      </c>
      <c r="K8" s="140">
        <f t="shared" si="6"/>
        <v>214852</v>
      </c>
      <c r="L8" s="141">
        <f t="shared" si="6"/>
        <v>204572</v>
      </c>
      <c r="M8" s="142">
        <f t="shared" si="6"/>
        <v>13</v>
      </c>
      <c r="N8" s="143">
        <f t="shared" si="6"/>
        <v>10267</v>
      </c>
      <c r="O8" s="106">
        <f t="shared" si="6"/>
        <v>-107155</v>
      </c>
      <c r="P8" s="107">
        <f t="shared" si="6"/>
        <v>-107129</v>
      </c>
      <c r="Q8" s="108">
        <f t="shared" si="6"/>
        <v>-26</v>
      </c>
      <c r="R8" s="109">
        <f t="shared" si="6"/>
        <v>0</v>
      </c>
      <c r="S8" s="164"/>
      <c r="T8" s="218">
        <f>G8-SUM(H8:J8)</f>
        <v>0</v>
      </c>
      <c r="U8" s="218">
        <f>K8-SUM(L8:N8)</f>
        <v>0</v>
      </c>
      <c r="V8" s="218">
        <f t="shared" si="4"/>
        <v>0</v>
      </c>
    </row>
    <row r="9" spans="1:22" ht="17.25" customHeight="1">
      <c r="A9" s="13"/>
      <c r="B9" s="58" t="s">
        <v>53</v>
      </c>
      <c r="C9" s="59" t="s">
        <v>54</v>
      </c>
      <c r="D9" s="178" t="s">
        <v>106</v>
      </c>
      <c r="E9" s="60" t="s">
        <v>55</v>
      </c>
      <c r="F9" s="271" t="s">
        <v>56</v>
      </c>
      <c r="G9" s="98">
        <v>30000</v>
      </c>
      <c r="H9" s="99">
        <f aca="true" t="shared" si="7" ref="H9:H17">G9</f>
        <v>30000</v>
      </c>
      <c r="I9" s="100">
        <v>0</v>
      </c>
      <c r="J9" s="101">
        <f t="shared" si="5"/>
        <v>0</v>
      </c>
      <c r="K9" s="132">
        <v>30000</v>
      </c>
      <c r="L9" s="133">
        <v>30000</v>
      </c>
      <c r="M9" s="134">
        <v>0</v>
      </c>
      <c r="N9" s="135">
        <v>0</v>
      </c>
      <c r="O9" s="98">
        <f aca="true" t="shared" si="8" ref="O9:O21">K9-G9</f>
        <v>0</v>
      </c>
      <c r="P9" s="99">
        <f aca="true" t="shared" si="9" ref="P9:P21">L9-H9</f>
        <v>0</v>
      </c>
      <c r="Q9" s="100">
        <f aca="true" t="shared" si="10" ref="Q9:Q21">M9-I9</f>
        <v>0</v>
      </c>
      <c r="R9" s="101">
        <f aca="true" t="shared" si="11" ref="R9:R21">N9-J9</f>
        <v>0</v>
      </c>
      <c r="S9" s="165"/>
      <c r="T9" s="218">
        <f t="shared" si="2"/>
        <v>0</v>
      </c>
      <c r="U9" s="218">
        <f t="shared" si="3"/>
        <v>0</v>
      </c>
      <c r="V9" s="218">
        <f t="shared" si="4"/>
        <v>0</v>
      </c>
    </row>
    <row r="10" spans="1:22" ht="17.25" customHeight="1">
      <c r="A10" s="13"/>
      <c r="B10" s="58" t="s">
        <v>57</v>
      </c>
      <c r="C10" s="59" t="s">
        <v>58</v>
      </c>
      <c r="D10" s="178" t="s">
        <v>106</v>
      </c>
      <c r="E10" s="60" t="s">
        <v>55</v>
      </c>
      <c r="F10" s="271"/>
      <c r="G10" s="98">
        <v>72267</v>
      </c>
      <c r="H10" s="99">
        <f t="shared" si="7"/>
        <v>72267</v>
      </c>
      <c r="I10" s="100">
        <v>0</v>
      </c>
      <c r="J10" s="101">
        <f t="shared" si="5"/>
        <v>0</v>
      </c>
      <c r="K10" s="132">
        <v>72267</v>
      </c>
      <c r="L10" s="133">
        <v>72267</v>
      </c>
      <c r="M10" s="134">
        <v>0</v>
      </c>
      <c r="N10" s="135">
        <v>0</v>
      </c>
      <c r="O10" s="98">
        <f t="shared" si="8"/>
        <v>0</v>
      </c>
      <c r="P10" s="99">
        <f t="shared" si="9"/>
        <v>0</v>
      </c>
      <c r="Q10" s="100">
        <f t="shared" si="10"/>
        <v>0</v>
      </c>
      <c r="R10" s="101">
        <f t="shared" si="11"/>
        <v>0</v>
      </c>
      <c r="S10" s="165"/>
      <c r="T10" s="218">
        <f t="shared" si="2"/>
        <v>0</v>
      </c>
      <c r="U10" s="218">
        <f t="shared" si="3"/>
        <v>0</v>
      </c>
      <c r="V10" s="218">
        <f t="shared" si="4"/>
        <v>0</v>
      </c>
    </row>
    <row r="11" spans="1:22" ht="17.25" customHeight="1">
      <c r="A11" s="13"/>
      <c r="B11" s="58" t="s">
        <v>59</v>
      </c>
      <c r="C11" s="59" t="s">
        <v>60</v>
      </c>
      <c r="D11" s="178" t="s">
        <v>105</v>
      </c>
      <c r="E11" s="60" t="s">
        <v>55</v>
      </c>
      <c r="F11" s="271"/>
      <c r="G11" s="98">
        <v>30000</v>
      </c>
      <c r="H11" s="99">
        <f t="shared" si="7"/>
        <v>30000</v>
      </c>
      <c r="I11" s="100">
        <v>0</v>
      </c>
      <c r="J11" s="101">
        <f t="shared" si="5"/>
        <v>0</v>
      </c>
      <c r="K11" s="132">
        <v>30000</v>
      </c>
      <c r="L11" s="133">
        <v>30000</v>
      </c>
      <c r="M11" s="134"/>
      <c r="N11" s="135"/>
      <c r="O11" s="98">
        <f t="shared" si="8"/>
        <v>0</v>
      </c>
      <c r="P11" s="99">
        <f t="shared" si="9"/>
        <v>0</v>
      </c>
      <c r="Q11" s="100">
        <f t="shared" si="10"/>
        <v>0</v>
      </c>
      <c r="R11" s="101">
        <f t="shared" si="11"/>
        <v>0</v>
      </c>
      <c r="S11" s="165"/>
      <c r="T11" s="218">
        <f t="shared" si="2"/>
        <v>0</v>
      </c>
      <c r="U11" s="218">
        <f t="shared" si="3"/>
        <v>0</v>
      </c>
      <c r="V11" s="218">
        <f t="shared" si="4"/>
        <v>0</v>
      </c>
    </row>
    <row r="12" spans="1:22" ht="17.25" customHeight="1">
      <c r="A12" s="13"/>
      <c r="B12" s="58" t="s">
        <v>61</v>
      </c>
      <c r="C12" s="59" t="s">
        <v>62</v>
      </c>
      <c r="D12" s="178" t="s">
        <v>105</v>
      </c>
      <c r="E12" s="60" t="s">
        <v>55</v>
      </c>
      <c r="F12" s="271"/>
      <c r="G12" s="98">
        <v>30000</v>
      </c>
      <c r="H12" s="99">
        <f t="shared" si="7"/>
        <v>30000</v>
      </c>
      <c r="I12" s="100">
        <v>0</v>
      </c>
      <c r="J12" s="101">
        <f t="shared" si="5"/>
        <v>0</v>
      </c>
      <c r="K12" s="132">
        <v>30000</v>
      </c>
      <c r="L12" s="133">
        <v>30000</v>
      </c>
      <c r="M12" s="134"/>
      <c r="N12" s="135"/>
      <c r="O12" s="98">
        <f t="shared" si="8"/>
        <v>0</v>
      </c>
      <c r="P12" s="99">
        <f t="shared" si="9"/>
        <v>0</v>
      </c>
      <c r="Q12" s="100">
        <f t="shared" si="10"/>
        <v>0</v>
      </c>
      <c r="R12" s="101">
        <f t="shared" si="11"/>
        <v>0</v>
      </c>
      <c r="S12" s="165"/>
      <c r="T12" s="218">
        <f t="shared" si="2"/>
        <v>0</v>
      </c>
      <c r="U12" s="218">
        <f t="shared" si="3"/>
        <v>0</v>
      </c>
      <c r="V12" s="218">
        <f t="shared" si="4"/>
        <v>0</v>
      </c>
    </row>
    <row r="13" spans="1:22" ht="17.25" customHeight="1">
      <c r="A13" s="13"/>
      <c r="B13" s="58" t="s">
        <v>63</v>
      </c>
      <c r="C13" s="59" t="s">
        <v>64</v>
      </c>
      <c r="D13" s="178" t="s">
        <v>105</v>
      </c>
      <c r="E13" s="60" t="s">
        <v>55</v>
      </c>
      <c r="F13" s="271"/>
      <c r="G13" s="98">
        <v>38833</v>
      </c>
      <c r="H13" s="99">
        <f t="shared" si="7"/>
        <v>38833</v>
      </c>
      <c r="I13" s="100">
        <v>0</v>
      </c>
      <c r="J13" s="101">
        <f t="shared" si="5"/>
        <v>0</v>
      </c>
      <c r="K13" s="132">
        <v>12555</v>
      </c>
      <c r="L13" s="133">
        <v>12555</v>
      </c>
      <c r="M13" s="134"/>
      <c r="N13" s="135"/>
      <c r="O13" s="98">
        <f t="shared" si="8"/>
        <v>-26278</v>
      </c>
      <c r="P13" s="99">
        <f t="shared" si="9"/>
        <v>-26278</v>
      </c>
      <c r="Q13" s="100">
        <f t="shared" si="10"/>
        <v>0</v>
      </c>
      <c r="R13" s="101">
        <f t="shared" si="11"/>
        <v>0</v>
      </c>
      <c r="S13" s="185" t="s">
        <v>110</v>
      </c>
      <c r="T13" s="218">
        <f t="shared" si="2"/>
        <v>0</v>
      </c>
      <c r="U13" s="218">
        <f t="shared" si="3"/>
        <v>0</v>
      </c>
      <c r="V13" s="218">
        <f t="shared" si="4"/>
        <v>0</v>
      </c>
    </row>
    <row r="14" spans="1:22" ht="17.25" customHeight="1">
      <c r="A14" s="13"/>
      <c r="B14" s="58" t="s">
        <v>65</v>
      </c>
      <c r="C14" s="59" t="s">
        <v>66</v>
      </c>
      <c r="D14" s="178" t="s">
        <v>105</v>
      </c>
      <c r="E14" s="60" t="s">
        <v>55</v>
      </c>
      <c r="F14" s="271"/>
      <c r="G14" s="98">
        <v>9750</v>
      </c>
      <c r="H14" s="99">
        <f t="shared" si="7"/>
        <v>9750</v>
      </c>
      <c r="I14" s="100">
        <v>0</v>
      </c>
      <c r="J14" s="101">
        <f t="shared" si="5"/>
        <v>0</v>
      </c>
      <c r="K14" s="132">
        <v>9750</v>
      </c>
      <c r="L14" s="133">
        <v>9750</v>
      </c>
      <c r="M14" s="134"/>
      <c r="N14" s="135"/>
      <c r="O14" s="98">
        <f t="shared" si="8"/>
        <v>0</v>
      </c>
      <c r="P14" s="99">
        <f t="shared" si="9"/>
        <v>0</v>
      </c>
      <c r="Q14" s="100">
        <f t="shared" si="10"/>
        <v>0</v>
      </c>
      <c r="R14" s="101">
        <f t="shared" si="11"/>
        <v>0</v>
      </c>
      <c r="S14" s="165"/>
      <c r="T14" s="218">
        <f t="shared" si="2"/>
        <v>0</v>
      </c>
      <c r="U14" s="218">
        <f t="shared" si="3"/>
        <v>0</v>
      </c>
      <c r="V14" s="218">
        <f t="shared" si="4"/>
        <v>0</v>
      </c>
    </row>
    <row r="15" spans="1:22" ht="17.25" customHeight="1">
      <c r="A15" s="13"/>
      <c r="B15" s="58" t="s">
        <v>67</v>
      </c>
      <c r="C15" s="59" t="s">
        <v>68</v>
      </c>
      <c r="D15" s="178" t="s">
        <v>105</v>
      </c>
      <c r="E15" s="60" t="s">
        <v>55</v>
      </c>
      <c r="F15" s="271"/>
      <c r="G15" s="98">
        <v>20000</v>
      </c>
      <c r="H15" s="99">
        <f t="shared" si="7"/>
        <v>20000</v>
      </c>
      <c r="I15" s="100">
        <v>0</v>
      </c>
      <c r="J15" s="101">
        <f t="shared" si="5"/>
        <v>0</v>
      </c>
      <c r="K15" s="132">
        <v>20000</v>
      </c>
      <c r="L15" s="133">
        <v>20000</v>
      </c>
      <c r="M15" s="134"/>
      <c r="N15" s="135"/>
      <c r="O15" s="98">
        <f t="shared" si="8"/>
        <v>0</v>
      </c>
      <c r="P15" s="99">
        <f t="shared" si="9"/>
        <v>0</v>
      </c>
      <c r="Q15" s="100">
        <f t="shared" si="10"/>
        <v>0</v>
      </c>
      <c r="R15" s="101">
        <f t="shared" si="11"/>
        <v>0</v>
      </c>
      <c r="S15" s="185"/>
      <c r="T15" s="218">
        <f t="shared" si="2"/>
        <v>0</v>
      </c>
      <c r="U15" s="218">
        <f t="shared" si="3"/>
        <v>0</v>
      </c>
      <c r="V15" s="218">
        <f t="shared" si="4"/>
        <v>0</v>
      </c>
    </row>
    <row r="16" spans="1:22" ht="17.25" customHeight="1">
      <c r="A16" s="13"/>
      <c r="B16" s="58" t="s">
        <v>69</v>
      </c>
      <c r="C16" s="59" t="s">
        <v>70</v>
      </c>
      <c r="D16" s="178" t="s">
        <v>105</v>
      </c>
      <c r="E16" s="60" t="s">
        <v>55</v>
      </c>
      <c r="F16" s="271"/>
      <c r="G16" s="98">
        <v>5000</v>
      </c>
      <c r="H16" s="99">
        <f t="shared" si="7"/>
        <v>5000</v>
      </c>
      <c r="I16" s="100">
        <v>0</v>
      </c>
      <c r="J16" s="101">
        <f t="shared" si="5"/>
        <v>0</v>
      </c>
      <c r="K16" s="132">
        <v>0</v>
      </c>
      <c r="L16" s="133"/>
      <c r="M16" s="134"/>
      <c r="N16" s="135"/>
      <c r="O16" s="98">
        <f t="shared" si="8"/>
        <v>-5000</v>
      </c>
      <c r="P16" s="99">
        <f t="shared" si="9"/>
        <v>-5000</v>
      </c>
      <c r="Q16" s="100">
        <f t="shared" si="10"/>
        <v>0</v>
      </c>
      <c r="R16" s="101">
        <f t="shared" si="11"/>
        <v>0</v>
      </c>
      <c r="S16" s="186" t="s">
        <v>111</v>
      </c>
      <c r="T16" s="218">
        <f t="shared" si="2"/>
        <v>0</v>
      </c>
      <c r="U16" s="218">
        <f t="shared" si="3"/>
        <v>0</v>
      </c>
      <c r="V16" s="218">
        <f t="shared" si="4"/>
        <v>0</v>
      </c>
    </row>
    <row r="17" spans="1:22" ht="17.25" customHeight="1">
      <c r="A17" s="13"/>
      <c r="B17" s="58" t="s">
        <v>71</v>
      </c>
      <c r="C17" s="59" t="s">
        <v>72</v>
      </c>
      <c r="D17" s="178" t="s">
        <v>105</v>
      </c>
      <c r="E17" s="60" t="s">
        <v>55</v>
      </c>
      <c r="F17" s="271"/>
      <c r="G17" s="98">
        <v>2642</v>
      </c>
      <c r="H17" s="99">
        <f t="shared" si="7"/>
        <v>2642</v>
      </c>
      <c r="I17" s="100">
        <v>0</v>
      </c>
      <c r="J17" s="101">
        <f t="shared" si="5"/>
        <v>0</v>
      </c>
      <c r="K17" s="132">
        <v>0</v>
      </c>
      <c r="L17" s="133"/>
      <c r="M17" s="134"/>
      <c r="N17" s="135"/>
      <c r="O17" s="98">
        <f t="shared" si="8"/>
        <v>-2642</v>
      </c>
      <c r="P17" s="99">
        <f t="shared" si="9"/>
        <v>-2642</v>
      </c>
      <c r="Q17" s="100">
        <f t="shared" si="10"/>
        <v>0</v>
      </c>
      <c r="R17" s="101">
        <f t="shared" si="11"/>
        <v>0</v>
      </c>
      <c r="S17" s="185" t="s">
        <v>112</v>
      </c>
      <c r="T17" s="218">
        <f t="shared" si="2"/>
        <v>0</v>
      </c>
      <c r="U17" s="218">
        <f t="shared" si="3"/>
        <v>0</v>
      </c>
      <c r="V17" s="218">
        <f t="shared" si="4"/>
        <v>0</v>
      </c>
    </row>
    <row r="18" spans="1:22" ht="17.25" customHeight="1">
      <c r="A18" s="13"/>
      <c r="B18" s="58" t="s">
        <v>73</v>
      </c>
      <c r="C18" s="66" t="s">
        <v>113</v>
      </c>
      <c r="D18" s="181" t="s">
        <v>105</v>
      </c>
      <c r="E18" s="60" t="s">
        <v>74</v>
      </c>
      <c r="F18" s="271"/>
      <c r="G18" s="110">
        <v>22454</v>
      </c>
      <c r="H18" s="99">
        <v>14969</v>
      </c>
      <c r="I18" s="100">
        <v>0</v>
      </c>
      <c r="J18" s="101">
        <f t="shared" si="5"/>
        <v>7485</v>
      </c>
      <c r="K18" s="144">
        <v>7485</v>
      </c>
      <c r="L18" s="133"/>
      <c r="M18" s="134"/>
      <c r="N18" s="135">
        <v>7485</v>
      </c>
      <c r="O18" s="110">
        <f t="shared" si="8"/>
        <v>-14969</v>
      </c>
      <c r="P18" s="99">
        <f t="shared" si="9"/>
        <v>-14969</v>
      </c>
      <c r="Q18" s="100">
        <f t="shared" si="10"/>
        <v>0</v>
      </c>
      <c r="R18" s="101">
        <f t="shared" si="11"/>
        <v>0</v>
      </c>
      <c r="S18" s="90" t="s">
        <v>114</v>
      </c>
      <c r="T18" s="218">
        <f t="shared" si="2"/>
        <v>0</v>
      </c>
      <c r="U18" s="218">
        <f t="shared" si="3"/>
        <v>0</v>
      </c>
      <c r="V18" s="218">
        <f t="shared" si="4"/>
        <v>0</v>
      </c>
    </row>
    <row r="19" spans="1:22" ht="17.25" customHeight="1">
      <c r="A19" s="13"/>
      <c r="B19" s="58" t="s">
        <v>75</v>
      </c>
      <c r="C19" s="59" t="s">
        <v>76</v>
      </c>
      <c r="D19" s="178" t="s">
        <v>105</v>
      </c>
      <c r="E19" s="60" t="s">
        <v>74</v>
      </c>
      <c r="F19" s="271"/>
      <c r="G19" s="98">
        <v>8385</v>
      </c>
      <c r="H19" s="99">
        <v>5564</v>
      </c>
      <c r="I19" s="100">
        <v>39</v>
      </c>
      <c r="J19" s="101">
        <f>G19-H19-I19</f>
        <v>2782</v>
      </c>
      <c r="K19" s="144">
        <v>2795</v>
      </c>
      <c r="L19" s="133"/>
      <c r="M19" s="134">
        <v>13</v>
      </c>
      <c r="N19" s="135">
        <v>2782</v>
      </c>
      <c r="O19" s="98">
        <f t="shared" si="8"/>
        <v>-5590</v>
      </c>
      <c r="P19" s="99">
        <f t="shared" si="9"/>
        <v>-5564</v>
      </c>
      <c r="Q19" s="100">
        <f t="shared" si="10"/>
        <v>-26</v>
      </c>
      <c r="R19" s="101">
        <f t="shared" si="11"/>
        <v>0</v>
      </c>
      <c r="S19" s="90" t="s">
        <v>77</v>
      </c>
      <c r="T19" s="218">
        <f t="shared" si="2"/>
        <v>0</v>
      </c>
      <c r="U19" s="218">
        <f t="shared" si="3"/>
        <v>0</v>
      </c>
      <c r="V19" s="218">
        <f t="shared" si="4"/>
        <v>0</v>
      </c>
    </row>
    <row r="20" spans="1:22" ht="17.25" customHeight="1">
      <c r="A20" s="13"/>
      <c r="B20" s="58" t="s">
        <v>78</v>
      </c>
      <c r="C20" s="59" t="s">
        <v>79</v>
      </c>
      <c r="D20" s="178" t="s">
        <v>105</v>
      </c>
      <c r="E20" s="60" t="s">
        <v>55</v>
      </c>
      <c r="F20" s="271"/>
      <c r="G20" s="98">
        <v>20636</v>
      </c>
      <c r="H20" s="99">
        <f>G20</f>
        <v>20636</v>
      </c>
      <c r="I20" s="100">
        <v>0</v>
      </c>
      <c r="J20" s="101">
        <f>G20-H20</f>
        <v>0</v>
      </c>
      <c r="K20" s="132">
        <v>0</v>
      </c>
      <c r="L20" s="133"/>
      <c r="M20" s="134"/>
      <c r="N20" s="135"/>
      <c r="O20" s="98">
        <f t="shared" si="8"/>
        <v>-20636</v>
      </c>
      <c r="P20" s="99">
        <f t="shared" si="9"/>
        <v>-20636</v>
      </c>
      <c r="Q20" s="100">
        <f t="shared" si="10"/>
        <v>0</v>
      </c>
      <c r="R20" s="101">
        <f t="shared" si="11"/>
        <v>0</v>
      </c>
      <c r="S20" s="185" t="s">
        <v>115</v>
      </c>
      <c r="T20" s="218">
        <f t="shared" si="2"/>
        <v>0</v>
      </c>
      <c r="U20" s="218">
        <f t="shared" si="3"/>
        <v>0</v>
      </c>
      <c r="V20" s="218">
        <f t="shared" si="4"/>
        <v>0</v>
      </c>
    </row>
    <row r="21" spans="1:22" ht="17.25" customHeight="1" thickBot="1">
      <c r="A21" s="67"/>
      <c r="B21" s="62" t="s">
        <v>80</v>
      </c>
      <c r="C21" s="63" t="s">
        <v>81</v>
      </c>
      <c r="D21" s="179" t="s">
        <v>106</v>
      </c>
      <c r="E21" s="68" t="s">
        <v>55</v>
      </c>
      <c r="F21" s="272"/>
      <c r="G21" s="102">
        <v>32040</v>
      </c>
      <c r="H21" s="103">
        <f>G21</f>
        <v>32040</v>
      </c>
      <c r="I21" s="104">
        <v>0</v>
      </c>
      <c r="J21" s="105">
        <f>G21-H21</f>
        <v>0</v>
      </c>
      <c r="K21" s="136">
        <v>0</v>
      </c>
      <c r="L21" s="137">
        <v>0</v>
      </c>
      <c r="M21" s="138">
        <v>0</v>
      </c>
      <c r="N21" s="139">
        <v>0</v>
      </c>
      <c r="O21" s="102">
        <f t="shared" si="8"/>
        <v>-32040</v>
      </c>
      <c r="P21" s="103">
        <f t="shared" si="9"/>
        <v>-32040</v>
      </c>
      <c r="Q21" s="104">
        <f t="shared" si="10"/>
        <v>0</v>
      </c>
      <c r="R21" s="105">
        <f t="shared" si="11"/>
        <v>0</v>
      </c>
      <c r="S21" s="166" t="s">
        <v>82</v>
      </c>
      <c r="T21" s="218">
        <f t="shared" si="2"/>
        <v>0</v>
      </c>
      <c r="U21" s="218">
        <f t="shared" si="3"/>
        <v>0</v>
      </c>
      <c r="V21" s="218">
        <f t="shared" si="4"/>
        <v>0</v>
      </c>
    </row>
    <row r="22" spans="1:22" ht="17.25" customHeight="1">
      <c r="A22" s="278" t="s">
        <v>83</v>
      </c>
      <c r="B22" s="279"/>
      <c r="C22" s="280"/>
      <c r="D22" s="180"/>
      <c r="E22" s="65"/>
      <c r="F22" s="81"/>
      <c r="G22" s="94">
        <f>SUM(G23:G24)</f>
        <v>12170</v>
      </c>
      <c r="H22" s="95">
        <f aca="true" t="shared" si="12" ref="H22:R22">SUM(H23:H24)</f>
        <v>7195</v>
      </c>
      <c r="I22" s="96">
        <f t="shared" si="12"/>
        <v>0</v>
      </c>
      <c r="J22" s="97">
        <f t="shared" si="12"/>
        <v>4975</v>
      </c>
      <c r="K22" s="128">
        <f t="shared" si="12"/>
        <v>5676</v>
      </c>
      <c r="L22" s="129">
        <f t="shared" si="12"/>
        <v>2988</v>
      </c>
      <c r="M22" s="130">
        <f t="shared" si="12"/>
        <v>0</v>
      </c>
      <c r="N22" s="131">
        <f t="shared" si="12"/>
        <v>2688</v>
      </c>
      <c r="O22" s="94">
        <f t="shared" si="12"/>
        <v>-6494</v>
      </c>
      <c r="P22" s="95">
        <f t="shared" si="12"/>
        <v>-4207</v>
      </c>
      <c r="Q22" s="96">
        <f t="shared" si="12"/>
        <v>0</v>
      </c>
      <c r="R22" s="97">
        <f t="shared" si="12"/>
        <v>-2287</v>
      </c>
      <c r="S22" s="162"/>
      <c r="T22" s="218">
        <f t="shared" si="2"/>
        <v>0</v>
      </c>
      <c r="U22" s="218">
        <f t="shared" si="3"/>
        <v>0</v>
      </c>
      <c r="V22" s="218">
        <f t="shared" si="4"/>
        <v>0</v>
      </c>
    </row>
    <row r="23" spans="1:22" ht="17.25" customHeight="1">
      <c r="A23" s="13"/>
      <c r="B23" s="58" t="s">
        <v>84</v>
      </c>
      <c r="C23" s="59" t="s">
        <v>85</v>
      </c>
      <c r="D23" s="178" t="s">
        <v>106</v>
      </c>
      <c r="E23" s="60" t="s">
        <v>45</v>
      </c>
      <c r="F23" s="85" t="s">
        <v>86</v>
      </c>
      <c r="G23" s="98">
        <v>5661</v>
      </c>
      <c r="H23" s="99">
        <v>3791</v>
      </c>
      <c r="I23" s="100">
        <v>0</v>
      </c>
      <c r="J23" s="101">
        <f>G23-H23</f>
        <v>1870</v>
      </c>
      <c r="K23" s="132">
        <v>0</v>
      </c>
      <c r="L23" s="133">
        <v>0</v>
      </c>
      <c r="M23" s="134">
        <v>0</v>
      </c>
      <c r="N23" s="135">
        <v>0</v>
      </c>
      <c r="O23" s="98">
        <f aca="true" t="shared" si="13" ref="O23:R24">K23-G23</f>
        <v>-5661</v>
      </c>
      <c r="P23" s="99">
        <f t="shared" si="13"/>
        <v>-3791</v>
      </c>
      <c r="Q23" s="100">
        <f t="shared" si="13"/>
        <v>0</v>
      </c>
      <c r="R23" s="101">
        <f t="shared" si="13"/>
        <v>-1870</v>
      </c>
      <c r="S23" s="165"/>
      <c r="T23" s="218">
        <f t="shared" si="2"/>
        <v>0</v>
      </c>
      <c r="U23" s="218">
        <f t="shared" si="3"/>
        <v>0</v>
      </c>
      <c r="V23" s="218">
        <f t="shared" si="4"/>
        <v>0</v>
      </c>
    </row>
    <row r="24" spans="1:22" ht="17.25" customHeight="1" thickBot="1">
      <c r="A24" s="69"/>
      <c r="B24" s="70" t="s">
        <v>87</v>
      </c>
      <c r="C24" s="71" t="s">
        <v>88</v>
      </c>
      <c r="D24" s="182" t="s">
        <v>106</v>
      </c>
      <c r="E24" s="72" t="s">
        <v>45</v>
      </c>
      <c r="F24" s="86" t="s">
        <v>101</v>
      </c>
      <c r="G24" s="111">
        <v>6509</v>
      </c>
      <c r="H24" s="112">
        <v>3404</v>
      </c>
      <c r="I24" s="113">
        <v>0</v>
      </c>
      <c r="J24" s="114">
        <f>G24-H24</f>
        <v>3105</v>
      </c>
      <c r="K24" s="145">
        <v>5676</v>
      </c>
      <c r="L24" s="146">
        <v>2988</v>
      </c>
      <c r="M24" s="147">
        <v>0</v>
      </c>
      <c r="N24" s="148">
        <v>2688</v>
      </c>
      <c r="O24" s="111">
        <f t="shared" si="13"/>
        <v>-833</v>
      </c>
      <c r="P24" s="112">
        <f t="shared" si="13"/>
        <v>-416</v>
      </c>
      <c r="Q24" s="113">
        <f t="shared" si="13"/>
        <v>0</v>
      </c>
      <c r="R24" s="114">
        <f t="shared" si="13"/>
        <v>-417</v>
      </c>
      <c r="S24" s="184" t="s">
        <v>107</v>
      </c>
      <c r="T24" s="218">
        <f t="shared" si="2"/>
        <v>0</v>
      </c>
      <c r="U24" s="218">
        <f t="shared" si="3"/>
        <v>0</v>
      </c>
      <c r="V24" s="218">
        <f t="shared" si="4"/>
        <v>0</v>
      </c>
    </row>
    <row r="25" spans="1:22" ht="17.25" customHeight="1" thickBot="1" thickTop="1">
      <c r="A25" s="284" t="s">
        <v>89</v>
      </c>
      <c r="B25" s="285"/>
      <c r="C25" s="285"/>
      <c r="D25" s="219"/>
      <c r="E25" s="220"/>
      <c r="F25" s="221"/>
      <c r="G25" s="222">
        <f>G22+G8+G5</f>
        <v>546027</v>
      </c>
      <c r="H25" s="223">
        <f aca="true" t="shared" si="14" ref="H25:R25">H22+H8+H5</f>
        <v>524657</v>
      </c>
      <c r="I25" s="224">
        <f t="shared" si="14"/>
        <v>3281</v>
      </c>
      <c r="J25" s="225">
        <f t="shared" si="14"/>
        <v>18089</v>
      </c>
      <c r="K25" s="226">
        <f t="shared" si="14"/>
        <v>432378</v>
      </c>
      <c r="L25" s="227">
        <f t="shared" si="14"/>
        <v>413321</v>
      </c>
      <c r="M25" s="228">
        <f t="shared" si="14"/>
        <v>3255</v>
      </c>
      <c r="N25" s="229">
        <f t="shared" si="14"/>
        <v>15802</v>
      </c>
      <c r="O25" s="222">
        <f t="shared" si="14"/>
        <v>-113649</v>
      </c>
      <c r="P25" s="223">
        <f t="shared" si="14"/>
        <v>-111336</v>
      </c>
      <c r="Q25" s="224">
        <f t="shared" si="14"/>
        <v>-26</v>
      </c>
      <c r="R25" s="225">
        <f t="shared" si="14"/>
        <v>-2287</v>
      </c>
      <c r="S25" s="230"/>
      <c r="T25" s="218">
        <f t="shared" si="2"/>
        <v>0</v>
      </c>
      <c r="U25" s="218">
        <f t="shared" si="3"/>
        <v>0</v>
      </c>
      <c r="V25" s="218">
        <f t="shared" si="4"/>
        <v>0</v>
      </c>
    </row>
    <row r="26" spans="1:22" ht="17.25" customHeight="1">
      <c r="A26" s="259"/>
      <c r="B26" s="261" t="s">
        <v>90</v>
      </c>
      <c r="C26" s="262"/>
      <c r="D26" s="183" t="s">
        <v>105</v>
      </c>
      <c r="E26" s="74" t="s">
        <v>45</v>
      </c>
      <c r="F26" s="88" t="s">
        <v>91</v>
      </c>
      <c r="G26" s="119">
        <v>8354</v>
      </c>
      <c r="H26" s="120">
        <v>8354</v>
      </c>
      <c r="I26" s="121">
        <v>0</v>
      </c>
      <c r="J26" s="122">
        <f>G26-H26</f>
        <v>0</v>
      </c>
      <c r="K26" s="153">
        <v>8354</v>
      </c>
      <c r="L26" s="154">
        <v>8354</v>
      </c>
      <c r="M26" s="155"/>
      <c r="N26" s="156"/>
      <c r="O26" s="119">
        <f aca="true" t="shared" si="15" ref="O26:R28">K26-G26</f>
        <v>0</v>
      </c>
      <c r="P26" s="120">
        <f t="shared" si="15"/>
        <v>0</v>
      </c>
      <c r="Q26" s="121">
        <f t="shared" si="15"/>
        <v>0</v>
      </c>
      <c r="R26" s="122">
        <f t="shared" si="15"/>
        <v>0</v>
      </c>
      <c r="S26" s="169"/>
      <c r="T26" s="218">
        <f t="shared" si="2"/>
        <v>0</v>
      </c>
      <c r="U26" s="218">
        <f t="shared" si="3"/>
        <v>0</v>
      </c>
      <c r="V26" s="218">
        <f t="shared" si="4"/>
        <v>0</v>
      </c>
    </row>
    <row r="27" spans="1:22" ht="17.25" customHeight="1">
      <c r="A27" s="259"/>
      <c r="B27" s="263" t="s">
        <v>92</v>
      </c>
      <c r="C27" s="264"/>
      <c r="D27" s="178" t="s">
        <v>106</v>
      </c>
      <c r="E27" s="60" t="s">
        <v>45</v>
      </c>
      <c r="F27" s="85" t="s">
        <v>93</v>
      </c>
      <c r="G27" s="110">
        <v>33460</v>
      </c>
      <c r="H27" s="123">
        <v>31345</v>
      </c>
      <c r="I27" s="100">
        <v>0</v>
      </c>
      <c r="J27" s="101">
        <f>G27-H27</f>
        <v>2115</v>
      </c>
      <c r="K27" s="144">
        <v>33460</v>
      </c>
      <c r="L27" s="157">
        <v>31345</v>
      </c>
      <c r="M27" s="134">
        <v>0</v>
      </c>
      <c r="N27" s="135">
        <v>2115</v>
      </c>
      <c r="O27" s="110">
        <f t="shared" si="15"/>
        <v>0</v>
      </c>
      <c r="P27" s="123">
        <f t="shared" si="15"/>
        <v>0</v>
      </c>
      <c r="Q27" s="100">
        <f t="shared" si="15"/>
        <v>0</v>
      </c>
      <c r="R27" s="101">
        <f t="shared" si="15"/>
        <v>0</v>
      </c>
      <c r="S27" s="90" t="s">
        <v>94</v>
      </c>
      <c r="T27" s="218">
        <f t="shared" si="2"/>
        <v>0</v>
      </c>
      <c r="U27" s="218">
        <f t="shared" si="3"/>
        <v>0</v>
      </c>
      <c r="V27" s="218">
        <f t="shared" si="4"/>
        <v>0</v>
      </c>
    </row>
    <row r="28" spans="1:22" ht="17.25" customHeight="1" thickBot="1">
      <c r="A28" s="260"/>
      <c r="B28" s="265" t="s">
        <v>95</v>
      </c>
      <c r="C28" s="266"/>
      <c r="D28" s="182" t="s">
        <v>106</v>
      </c>
      <c r="E28" s="72" t="s">
        <v>45</v>
      </c>
      <c r="F28" s="86" t="s">
        <v>96</v>
      </c>
      <c r="G28" s="111">
        <v>4077</v>
      </c>
      <c r="H28" s="112">
        <v>2788</v>
      </c>
      <c r="I28" s="113">
        <v>0</v>
      </c>
      <c r="J28" s="114">
        <f>G28-H28</f>
        <v>1289</v>
      </c>
      <c r="K28" s="145">
        <v>4077</v>
      </c>
      <c r="L28" s="146">
        <v>2788</v>
      </c>
      <c r="M28" s="147">
        <v>0</v>
      </c>
      <c r="N28" s="148">
        <v>1289</v>
      </c>
      <c r="O28" s="111">
        <f t="shared" si="15"/>
        <v>0</v>
      </c>
      <c r="P28" s="112">
        <f t="shared" si="15"/>
        <v>0</v>
      </c>
      <c r="Q28" s="113">
        <f t="shared" si="15"/>
        <v>0</v>
      </c>
      <c r="R28" s="114">
        <f t="shared" si="15"/>
        <v>0</v>
      </c>
      <c r="S28" s="167"/>
      <c r="T28" s="218">
        <f t="shared" si="2"/>
        <v>0</v>
      </c>
      <c r="U28" s="218">
        <f t="shared" si="3"/>
        <v>0</v>
      </c>
      <c r="V28" s="218">
        <f t="shared" si="4"/>
        <v>0</v>
      </c>
    </row>
    <row r="29" spans="1:22" ht="17.25" customHeight="1" thickBot="1" thickTop="1">
      <c r="A29" s="255" t="s">
        <v>97</v>
      </c>
      <c r="B29" s="256"/>
      <c r="C29" s="256"/>
      <c r="D29" s="175"/>
      <c r="E29" s="75"/>
      <c r="F29" s="87"/>
      <c r="G29" s="115">
        <f>SUM(G26:G28)</f>
        <v>45891</v>
      </c>
      <c r="H29" s="116">
        <f aca="true" t="shared" si="16" ref="H29:R29">SUM(H26:H28)</f>
        <v>42487</v>
      </c>
      <c r="I29" s="117">
        <f t="shared" si="16"/>
        <v>0</v>
      </c>
      <c r="J29" s="118">
        <f t="shared" si="16"/>
        <v>3404</v>
      </c>
      <c r="K29" s="149">
        <f t="shared" si="16"/>
        <v>45891</v>
      </c>
      <c r="L29" s="150">
        <f t="shared" si="16"/>
        <v>42487</v>
      </c>
      <c r="M29" s="151">
        <f t="shared" si="16"/>
        <v>0</v>
      </c>
      <c r="N29" s="152">
        <f t="shared" si="16"/>
        <v>3404</v>
      </c>
      <c r="O29" s="115">
        <f t="shared" si="16"/>
        <v>0</v>
      </c>
      <c r="P29" s="116">
        <f t="shared" si="16"/>
        <v>0</v>
      </c>
      <c r="Q29" s="117">
        <f t="shared" si="16"/>
        <v>0</v>
      </c>
      <c r="R29" s="118">
        <f t="shared" si="16"/>
        <v>0</v>
      </c>
      <c r="S29" s="168"/>
      <c r="T29" s="218">
        <f t="shared" si="2"/>
        <v>0</v>
      </c>
      <c r="U29" s="218">
        <f t="shared" si="3"/>
        <v>0</v>
      </c>
      <c r="V29" s="218">
        <f t="shared" si="4"/>
        <v>0</v>
      </c>
    </row>
    <row r="30" spans="1:22" ht="17.25" customHeight="1" thickBot="1">
      <c r="A30" s="257" t="s">
        <v>98</v>
      </c>
      <c r="B30" s="258"/>
      <c r="C30" s="258"/>
      <c r="D30" s="176"/>
      <c r="E30" s="76"/>
      <c r="F30" s="89"/>
      <c r="G30" s="124">
        <f>G29+G25</f>
        <v>591918</v>
      </c>
      <c r="H30" s="125">
        <f aca="true" t="shared" si="17" ref="H30:R30">H29+H25</f>
        <v>567144</v>
      </c>
      <c r="I30" s="126">
        <f t="shared" si="17"/>
        <v>3281</v>
      </c>
      <c r="J30" s="127">
        <f t="shared" si="17"/>
        <v>21493</v>
      </c>
      <c r="K30" s="158">
        <f t="shared" si="17"/>
        <v>478269</v>
      </c>
      <c r="L30" s="159">
        <f t="shared" si="17"/>
        <v>455808</v>
      </c>
      <c r="M30" s="160">
        <f t="shared" si="17"/>
        <v>3255</v>
      </c>
      <c r="N30" s="161">
        <f t="shared" si="17"/>
        <v>19206</v>
      </c>
      <c r="O30" s="124">
        <f t="shared" si="17"/>
        <v>-113649</v>
      </c>
      <c r="P30" s="125">
        <f t="shared" si="17"/>
        <v>-111336</v>
      </c>
      <c r="Q30" s="126">
        <f t="shared" si="17"/>
        <v>-26</v>
      </c>
      <c r="R30" s="127">
        <f t="shared" si="17"/>
        <v>-2287</v>
      </c>
      <c r="S30" s="170"/>
      <c r="T30" s="218">
        <f t="shared" si="2"/>
        <v>0</v>
      </c>
      <c r="U30" s="218">
        <f t="shared" si="3"/>
        <v>0</v>
      </c>
      <c r="V30" s="218">
        <f t="shared" si="4"/>
        <v>0</v>
      </c>
    </row>
    <row r="31" spans="1:22" ht="14.25" customHeight="1">
      <c r="A31" s="19"/>
      <c r="B31" s="19"/>
      <c r="C31" s="19"/>
      <c r="D31" s="19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218"/>
      <c r="U31" s="218"/>
      <c r="V31" s="218"/>
    </row>
    <row r="32" spans="5:22" s="79" customFormat="1" ht="33" customHeight="1">
      <c r="E32" s="80" t="s">
        <v>93</v>
      </c>
      <c r="F32" s="273" t="s">
        <v>99</v>
      </c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18"/>
      <c r="U32" s="218"/>
      <c r="V32" s="218"/>
    </row>
    <row r="33" spans="5:22" ht="25.5" customHeight="1">
      <c r="E33" s="80" t="s">
        <v>96</v>
      </c>
      <c r="F33" s="273" t="s">
        <v>100</v>
      </c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18"/>
      <c r="U33" s="218"/>
      <c r="V33" s="218"/>
    </row>
    <row r="34" spans="20:22" ht="13.5">
      <c r="T34" s="218"/>
      <c r="U34" s="218"/>
      <c r="V34" s="218"/>
    </row>
    <row r="35" spans="1:22" ht="14.25" thickBot="1">
      <c r="A35" t="s">
        <v>108</v>
      </c>
      <c r="T35" s="218"/>
      <c r="U35" s="218"/>
      <c r="V35" s="218"/>
    </row>
    <row r="36" spans="1:22" s="1" customFormat="1" ht="15.75" customHeight="1">
      <c r="A36" s="244" t="s">
        <v>34</v>
      </c>
      <c r="B36" s="245"/>
      <c r="C36" s="246"/>
      <c r="D36" s="250" t="s">
        <v>116</v>
      </c>
      <c r="E36" s="252" t="s">
        <v>35</v>
      </c>
      <c r="F36" s="235" t="s">
        <v>36</v>
      </c>
      <c r="G36" s="233" t="s">
        <v>102</v>
      </c>
      <c r="H36" s="235" t="s">
        <v>37</v>
      </c>
      <c r="I36" s="236"/>
      <c r="J36" s="237"/>
      <c r="K36" s="239" t="s">
        <v>103</v>
      </c>
      <c r="L36" s="241" t="s">
        <v>37</v>
      </c>
      <c r="M36" s="242"/>
      <c r="N36" s="243"/>
      <c r="O36" s="233" t="s">
        <v>104</v>
      </c>
      <c r="P36" s="235" t="s">
        <v>37</v>
      </c>
      <c r="Q36" s="236"/>
      <c r="R36" s="237"/>
      <c r="S36" s="237" t="s">
        <v>38</v>
      </c>
      <c r="T36" s="218"/>
      <c r="U36" s="218"/>
      <c r="V36" s="218"/>
    </row>
    <row r="37" spans="1:22" s="1" customFormat="1" ht="28.5" customHeight="1" thickBot="1">
      <c r="A37" s="247"/>
      <c r="B37" s="248"/>
      <c r="C37" s="249"/>
      <c r="D37" s="251"/>
      <c r="E37" s="253"/>
      <c r="F37" s="254"/>
      <c r="G37" s="234"/>
      <c r="H37" s="212" t="s">
        <v>39</v>
      </c>
      <c r="I37" s="213" t="s">
        <v>40</v>
      </c>
      <c r="J37" s="214" t="s">
        <v>41</v>
      </c>
      <c r="K37" s="240"/>
      <c r="L37" s="215" t="s">
        <v>39</v>
      </c>
      <c r="M37" s="216" t="s">
        <v>40</v>
      </c>
      <c r="N37" s="217" t="s">
        <v>41</v>
      </c>
      <c r="O37" s="234"/>
      <c r="P37" s="212" t="s">
        <v>39</v>
      </c>
      <c r="Q37" s="213" t="s">
        <v>40</v>
      </c>
      <c r="R37" s="214" t="s">
        <v>41</v>
      </c>
      <c r="S37" s="238"/>
      <c r="T37" s="218"/>
      <c r="U37" s="218"/>
      <c r="V37" s="218"/>
    </row>
    <row r="38" spans="1:22" ht="17.25" customHeight="1">
      <c r="A38" s="7"/>
      <c r="B38" s="201" t="s">
        <v>63</v>
      </c>
      <c r="C38" s="202" t="s">
        <v>109</v>
      </c>
      <c r="D38" s="183" t="s">
        <v>105</v>
      </c>
      <c r="E38" s="74" t="s">
        <v>55</v>
      </c>
      <c r="F38" s="187"/>
      <c r="G38" s="203">
        <v>0</v>
      </c>
      <c r="H38" s="204">
        <f>G38</f>
        <v>0</v>
      </c>
      <c r="I38" s="205">
        <v>0</v>
      </c>
      <c r="J38" s="206">
        <f>G38-H38</f>
        <v>0</v>
      </c>
      <c r="K38" s="207">
        <v>17000</v>
      </c>
      <c r="L38" s="208">
        <v>17000</v>
      </c>
      <c r="M38" s="209"/>
      <c r="N38" s="210"/>
      <c r="O38" s="203">
        <f aca="true" t="shared" si="18" ref="O38:R39">K38-G38</f>
        <v>17000</v>
      </c>
      <c r="P38" s="204">
        <f t="shared" si="18"/>
        <v>17000</v>
      </c>
      <c r="Q38" s="205">
        <f t="shared" si="18"/>
        <v>0</v>
      </c>
      <c r="R38" s="206">
        <f t="shared" si="18"/>
        <v>0</v>
      </c>
      <c r="S38" s="211"/>
      <c r="T38" s="218">
        <f t="shared" si="2"/>
        <v>0</v>
      </c>
      <c r="U38" s="218">
        <f t="shared" si="3"/>
        <v>0</v>
      </c>
      <c r="V38" s="218">
        <f t="shared" si="4"/>
        <v>0</v>
      </c>
    </row>
    <row r="39" spans="1:22" ht="17.25" customHeight="1" thickBot="1">
      <c r="A39" s="189"/>
      <c r="B39" s="70" t="s">
        <v>78</v>
      </c>
      <c r="C39" s="71" t="s">
        <v>79</v>
      </c>
      <c r="D39" s="182" t="s">
        <v>105</v>
      </c>
      <c r="E39" s="72" t="s">
        <v>55</v>
      </c>
      <c r="F39" s="190"/>
      <c r="G39" s="111">
        <v>0</v>
      </c>
      <c r="H39" s="112">
        <v>0</v>
      </c>
      <c r="I39" s="113">
        <v>0</v>
      </c>
      <c r="J39" s="114">
        <v>0</v>
      </c>
      <c r="K39" s="145">
        <v>6000</v>
      </c>
      <c r="L39" s="146">
        <v>6000</v>
      </c>
      <c r="M39" s="147"/>
      <c r="N39" s="148"/>
      <c r="O39" s="111">
        <f t="shared" si="18"/>
        <v>6000</v>
      </c>
      <c r="P39" s="112">
        <f t="shared" si="18"/>
        <v>6000</v>
      </c>
      <c r="Q39" s="113">
        <f t="shared" si="18"/>
        <v>0</v>
      </c>
      <c r="R39" s="114">
        <f t="shared" si="18"/>
        <v>0</v>
      </c>
      <c r="S39" s="167"/>
      <c r="T39" s="218">
        <f t="shared" si="2"/>
        <v>0</v>
      </c>
      <c r="U39" s="218">
        <f t="shared" si="3"/>
        <v>0</v>
      </c>
      <c r="V39" s="218">
        <f t="shared" si="4"/>
        <v>0</v>
      </c>
    </row>
    <row r="40" spans="1:22" ht="17.25" customHeight="1" thickBot="1" thickTop="1">
      <c r="A40" s="231" t="s">
        <v>98</v>
      </c>
      <c r="B40" s="232"/>
      <c r="C40" s="232"/>
      <c r="D40" s="174"/>
      <c r="E40" s="73"/>
      <c r="F40" s="191"/>
      <c r="G40" s="192">
        <f>SUM(G38:G39)</f>
        <v>0</v>
      </c>
      <c r="H40" s="193">
        <f aca="true" t="shared" si="19" ref="H40:R40">SUM(H38:H39)</f>
        <v>0</v>
      </c>
      <c r="I40" s="194">
        <f t="shared" si="19"/>
        <v>0</v>
      </c>
      <c r="J40" s="195">
        <f t="shared" si="19"/>
        <v>0</v>
      </c>
      <c r="K40" s="196">
        <f t="shared" si="19"/>
        <v>23000</v>
      </c>
      <c r="L40" s="197">
        <f t="shared" si="19"/>
        <v>23000</v>
      </c>
      <c r="M40" s="198">
        <f t="shared" si="19"/>
        <v>0</v>
      </c>
      <c r="N40" s="199">
        <f t="shared" si="19"/>
        <v>0</v>
      </c>
      <c r="O40" s="192">
        <f t="shared" si="19"/>
        <v>23000</v>
      </c>
      <c r="P40" s="193">
        <f t="shared" si="19"/>
        <v>23000</v>
      </c>
      <c r="Q40" s="194">
        <f t="shared" si="19"/>
        <v>0</v>
      </c>
      <c r="R40" s="195">
        <f t="shared" si="19"/>
        <v>0</v>
      </c>
      <c r="S40" s="200"/>
      <c r="T40" s="218">
        <f t="shared" si="2"/>
        <v>0</v>
      </c>
      <c r="U40" s="218">
        <f t="shared" si="3"/>
        <v>0</v>
      </c>
      <c r="V40" s="218">
        <f t="shared" si="4"/>
        <v>0</v>
      </c>
    </row>
  </sheetData>
  <mergeCells count="37">
    <mergeCell ref="F9:F21"/>
    <mergeCell ref="F32:S32"/>
    <mergeCell ref="F33:S33"/>
    <mergeCell ref="A3:C4"/>
    <mergeCell ref="E3:E4"/>
    <mergeCell ref="F3:F4"/>
    <mergeCell ref="A5:C5"/>
    <mergeCell ref="A8:C8"/>
    <mergeCell ref="A22:C22"/>
    <mergeCell ref="A25:C25"/>
    <mergeCell ref="A1:S1"/>
    <mergeCell ref="G3:G4"/>
    <mergeCell ref="H3:J3"/>
    <mergeCell ref="S3:S4"/>
    <mergeCell ref="K3:K4"/>
    <mergeCell ref="L3:N3"/>
    <mergeCell ref="O3:O4"/>
    <mergeCell ref="P3:R3"/>
    <mergeCell ref="D3:D4"/>
    <mergeCell ref="A26:A28"/>
    <mergeCell ref="B26:C26"/>
    <mergeCell ref="B27:C27"/>
    <mergeCell ref="B28:C28"/>
    <mergeCell ref="E36:E37"/>
    <mergeCell ref="F36:F37"/>
    <mergeCell ref="A29:C29"/>
    <mergeCell ref="A30:C30"/>
    <mergeCell ref="A40:C40"/>
    <mergeCell ref="O36:O37"/>
    <mergeCell ref="P36:R36"/>
    <mergeCell ref="S36:S37"/>
    <mergeCell ref="G36:G37"/>
    <mergeCell ref="H36:J36"/>
    <mergeCell ref="K36:K37"/>
    <mergeCell ref="L36:N36"/>
    <mergeCell ref="A36:C37"/>
    <mergeCell ref="D36:D37"/>
  </mergeCells>
  <printOptions horizontalCentered="1"/>
  <pageMargins left="0.3937007874015748" right="0.3937007874015748" top="0.39" bottom="0.21" header="0.5118110236220472" footer="0.5118110236220472"/>
  <pageSetup cellComments="asDisplayed" fitToHeight="1" fitToWidth="1" horizontalDpi="600" verticalDpi="600" orientation="landscape" paperSize="9" scale="70" r:id="rId3"/>
  <headerFooter alignWithMargins="0">
    <oddFooter>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1" customWidth="1"/>
    <col min="3" max="5" width="11.75390625" style="0" customWidth="1"/>
    <col min="6" max="6" width="0" style="0" hidden="1" customWidth="1"/>
    <col min="7" max="8" width="11.75390625" style="0" customWidth="1"/>
  </cols>
  <sheetData>
    <row r="1" ht="14.25" thickBot="1">
      <c r="A1" t="s">
        <v>0</v>
      </c>
    </row>
    <row r="2" spans="1:8" ht="13.5">
      <c r="A2" s="10"/>
      <c r="B2" s="18"/>
      <c r="C2" s="29" t="s">
        <v>24</v>
      </c>
      <c r="D2" s="11"/>
      <c r="E2" s="30"/>
      <c r="F2" s="24" t="s">
        <v>26</v>
      </c>
      <c r="G2" s="12" t="s">
        <v>26</v>
      </c>
      <c r="H2" s="49" t="s">
        <v>30</v>
      </c>
    </row>
    <row r="3" spans="1:8" ht="27.75" thickBot="1">
      <c r="A3" s="13"/>
      <c r="B3" s="19"/>
      <c r="C3" s="31" t="s">
        <v>29</v>
      </c>
      <c r="D3" s="3" t="s">
        <v>25</v>
      </c>
      <c r="E3" s="14" t="s">
        <v>27</v>
      </c>
      <c r="F3" s="25" t="s">
        <v>28</v>
      </c>
      <c r="G3" s="14" t="s">
        <v>29</v>
      </c>
      <c r="H3" s="48" t="s">
        <v>31</v>
      </c>
    </row>
    <row r="4" spans="1:8" ht="13.5">
      <c r="A4" s="4" t="s">
        <v>20</v>
      </c>
      <c r="B4" s="20" t="s">
        <v>1</v>
      </c>
      <c r="C4" s="32">
        <v>1677</v>
      </c>
      <c r="D4" s="5">
        <v>1602</v>
      </c>
      <c r="E4" s="6">
        <f>D4-C4</f>
        <v>-75</v>
      </c>
      <c r="F4" s="26">
        <v>3248</v>
      </c>
      <c r="G4" s="6">
        <f>ROUND($G$23*F4/$F$23,0)</f>
        <v>1733</v>
      </c>
      <c r="H4" s="50"/>
    </row>
    <row r="5" spans="1:8" ht="13.5">
      <c r="A5" s="7"/>
      <c r="B5" s="21" t="s">
        <v>2</v>
      </c>
      <c r="C5" s="33">
        <v>1340</v>
      </c>
      <c r="D5" s="2">
        <v>0</v>
      </c>
      <c r="E5" s="8">
        <f aca="true" t="shared" si="0" ref="E5:E23">D5-C5</f>
        <v>-1340</v>
      </c>
      <c r="F5" s="27">
        <v>3574</v>
      </c>
      <c r="G5" s="8">
        <f>ROUND($G$23*F5/$F$23,0)-1</f>
        <v>1906</v>
      </c>
      <c r="H5" s="51"/>
    </row>
    <row r="6" spans="1:8" ht="13.5">
      <c r="A6" s="7"/>
      <c r="B6" s="21" t="s">
        <v>3</v>
      </c>
      <c r="C6" s="33">
        <v>587</v>
      </c>
      <c r="D6" s="2">
        <v>587</v>
      </c>
      <c r="E6" s="8">
        <f t="shared" si="0"/>
        <v>0</v>
      </c>
      <c r="F6" s="27">
        <v>1903</v>
      </c>
      <c r="G6" s="8">
        <f aca="true" t="shared" si="1" ref="G6:G21">ROUND($G$23*F6/$F$23,0)</f>
        <v>1016</v>
      </c>
      <c r="H6" s="51"/>
    </row>
    <row r="7" spans="1:8" ht="13.5">
      <c r="A7" s="7"/>
      <c r="B7" s="21" t="s">
        <v>4</v>
      </c>
      <c r="C7" s="33">
        <v>483</v>
      </c>
      <c r="D7" s="2">
        <v>738</v>
      </c>
      <c r="E7" s="8">
        <f t="shared" si="0"/>
        <v>255</v>
      </c>
      <c r="F7" s="27">
        <v>1692</v>
      </c>
      <c r="G7" s="8">
        <f t="shared" si="1"/>
        <v>903</v>
      </c>
      <c r="H7" s="51"/>
    </row>
    <row r="8" spans="1:8" ht="13.5">
      <c r="A8" s="7"/>
      <c r="B8" s="21" t="s">
        <v>5</v>
      </c>
      <c r="C8" s="33">
        <v>306</v>
      </c>
      <c r="D8" s="2">
        <v>0</v>
      </c>
      <c r="E8" s="8">
        <f t="shared" si="0"/>
        <v>-306</v>
      </c>
      <c r="F8" s="27">
        <v>0</v>
      </c>
      <c r="G8" s="8">
        <f t="shared" si="1"/>
        <v>0</v>
      </c>
      <c r="H8" s="51"/>
    </row>
    <row r="9" spans="1:8" ht="13.5">
      <c r="A9" s="7"/>
      <c r="B9" s="21" t="s">
        <v>6</v>
      </c>
      <c r="C9" s="33">
        <v>244</v>
      </c>
      <c r="D9" s="2">
        <v>0</v>
      </c>
      <c r="E9" s="8">
        <f t="shared" si="0"/>
        <v>-244</v>
      </c>
      <c r="F9" s="27">
        <v>200</v>
      </c>
      <c r="G9" s="8">
        <f t="shared" si="1"/>
        <v>107</v>
      </c>
      <c r="H9" s="51"/>
    </row>
    <row r="10" spans="1:8" ht="13.5">
      <c r="A10" s="7"/>
      <c r="B10" s="21" t="s">
        <v>7</v>
      </c>
      <c r="C10" s="33">
        <v>270</v>
      </c>
      <c r="D10" s="2">
        <v>0</v>
      </c>
      <c r="E10" s="8">
        <f t="shared" si="0"/>
        <v>-270</v>
      </c>
      <c r="F10" s="27">
        <v>0</v>
      </c>
      <c r="G10" s="8">
        <f t="shared" si="1"/>
        <v>0</v>
      </c>
      <c r="H10" s="51"/>
    </row>
    <row r="11" spans="1:8" ht="13.5">
      <c r="A11" s="7"/>
      <c r="B11" s="21" t="s">
        <v>8</v>
      </c>
      <c r="C11" s="33">
        <v>360</v>
      </c>
      <c r="D11" s="2">
        <v>142</v>
      </c>
      <c r="E11" s="8">
        <f t="shared" si="0"/>
        <v>-218</v>
      </c>
      <c r="F11" s="27">
        <v>284</v>
      </c>
      <c r="G11" s="8">
        <f t="shared" si="1"/>
        <v>152</v>
      </c>
      <c r="H11" s="51"/>
    </row>
    <row r="12" spans="1:8" ht="13.5">
      <c r="A12" s="7"/>
      <c r="B12" s="21" t="s">
        <v>9</v>
      </c>
      <c r="C12" s="33">
        <v>269</v>
      </c>
      <c r="D12" s="2">
        <v>0</v>
      </c>
      <c r="E12" s="8">
        <f t="shared" si="0"/>
        <v>-269</v>
      </c>
      <c r="F12" s="27">
        <v>0</v>
      </c>
      <c r="G12" s="8">
        <f t="shared" si="1"/>
        <v>0</v>
      </c>
      <c r="H12" s="51"/>
    </row>
    <row r="13" spans="1:8" ht="13.5">
      <c r="A13" s="7"/>
      <c r="B13" s="21" t="s">
        <v>10</v>
      </c>
      <c r="C13" s="33">
        <v>354</v>
      </c>
      <c r="D13" s="2">
        <v>288</v>
      </c>
      <c r="E13" s="8">
        <f t="shared" si="0"/>
        <v>-66</v>
      </c>
      <c r="F13" s="27">
        <v>806</v>
      </c>
      <c r="G13" s="8">
        <f t="shared" si="1"/>
        <v>430</v>
      </c>
      <c r="H13" s="51"/>
    </row>
    <row r="14" spans="1:8" ht="13.5">
      <c r="A14" s="7"/>
      <c r="B14" s="21" t="s">
        <v>11</v>
      </c>
      <c r="C14" s="33">
        <v>354</v>
      </c>
      <c r="D14" s="2">
        <v>345</v>
      </c>
      <c r="E14" s="8">
        <f t="shared" si="0"/>
        <v>-9</v>
      </c>
      <c r="F14" s="27">
        <v>700</v>
      </c>
      <c r="G14" s="8">
        <f t="shared" si="1"/>
        <v>374</v>
      </c>
      <c r="H14" s="51"/>
    </row>
    <row r="15" spans="1:8" ht="13.5">
      <c r="A15" s="7"/>
      <c r="B15" s="21" t="s">
        <v>12</v>
      </c>
      <c r="C15" s="33">
        <v>335</v>
      </c>
      <c r="D15" s="2">
        <v>0</v>
      </c>
      <c r="E15" s="8">
        <f t="shared" si="0"/>
        <v>-335</v>
      </c>
      <c r="F15" s="27">
        <v>0</v>
      </c>
      <c r="G15" s="8">
        <f t="shared" si="1"/>
        <v>0</v>
      </c>
      <c r="H15" s="51"/>
    </row>
    <row r="16" spans="1:8" ht="13.5">
      <c r="A16" s="7"/>
      <c r="B16" s="21" t="s">
        <v>13</v>
      </c>
      <c r="C16" s="33">
        <v>248</v>
      </c>
      <c r="D16" s="2">
        <v>0</v>
      </c>
      <c r="E16" s="8">
        <f t="shared" si="0"/>
        <v>-248</v>
      </c>
      <c r="F16" s="27">
        <v>0</v>
      </c>
      <c r="G16" s="8">
        <f t="shared" si="1"/>
        <v>0</v>
      </c>
      <c r="H16" s="51"/>
    </row>
    <row r="17" spans="1:8" ht="13.5">
      <c r="A17" s="7"/>
      <c r="B17" s="21" t="s">
        <v>14</v>
      </c>
      <c r="C17" s="33">
        <v>334</v>
      </c>
      <c r="D17" s="2">
        <v>0</v>
      </c>
      <c r="E17" s="8">
        <f t="shared" si="0"/>
        <v>-334</v>
      </c>
      <c r="F17" s="27">
        <v>0</v>
      </c>
      <c r="G17" s="8">
        <f t="shared" si="1"/>
        <v>0</v>
      </c>
      <c r="H17" s="51"/>
    </row>
    <row r="18" spans="1:8" ht="13.5">
      <c r="A18" s="7"/>
      <c r="B18" s="21" t="s">
        <v>15</v>
      </c>
      <c r="C18" s="33">
        <v>303</v>
      </c>
      <c r="D18" s="2">
        <v>0</v>
      </c>
      <c r="E18" s="8">
        <f t="shared" si="0"/>
        <v>-303</v>
      </c>
      <c r="F18" s="27">
        <v>0</v>
      </c>
      <c r="G18" s="8">
        <f t="shared" si="1"/>
        <v>0</v>
      </c>
      <c r="H18" s="51"/>
    </row>
    <row r="19" spans="1:8" ht="13.5">
      <c r="A19" s="7"/>
      <c r="B19" s="21" t="s">
        <v>19</v>
      </c>
      <c r="C19" s="33">
        <v>297</v>
      </c>
      <c r="D19" s="2">
        <v>0</v>
      </c>
      <c r="E19" s="8">
        <f t="shared" si="0"/>
        <v>-297</v>
      </c>
      <c r="F19" s="27">
        <v>0</v>
      </c>
      <c r="G19" s="8">
        <f t="shared" si="1"/>
        <v>0</v>
      </c>
      <c r="H19" s="51"/>
    </row>
    <row r="20" spans="1:8" ht="13.5">
      <c r="A20" s="7"/>
      <c r="B20" s="21" t="s">
        <v>16</v>
      </c>
      <c r="C20" s="33">
        <v>252</v>
      </c>
      <c r="D20" s="2">
        <v>345</v>
      </c>
      <c r="E20" s="8">
        <f t="shared" si="0"/>
        <v>93</v>
      </c>
      <c r="F20" s="27">
        <v>710</v>
      </c>
      <c r="G20" s="8">
        <f t="shared" si="1"/>
        <v>379</v>
      </c>
      <c r="H20" s="51"/>
    </row>
    <row r="21" spans="1:8" ht="13.5">
      <c r="A21" s="7"/>
      <c r="B21" s="21" t="s">
        <v>17</v>
      </c>
      <c r="C21" s="33">
        <v>243</v>
      </c>
      <c r="D21" s="2">
        <v>0</v>
      </c>
      <c r="E21" s="8">
        <f t="shared" si="0"/>
        <v>-243</v>
      </c>
      <c r="F21" s="27">
        <v>0</v>
      </c>
      <c r="G21" s="8">
        <f t="shared" si="1"/>
        <v>0</v>
      </c>
      <c r="H21" s="51"/>
    </row>
    <row r="22" spans="1:8" ht="13.5">
      <c r="A22" s="7"/>
      <c r="B22" s="21" t="s">
        <v>18</v>
      </c>
      <c r="C22" s="33">
        <v>244</v>
      </c>
      <c r="D22" s="2">
        <v>0</v>
      </c>
      <c r="E22" s="8">
        <f t="shared" si="0"/>
        <v>-244</v>
      </c>
      <c r="F22" s="27">
        <v>0</v>
      </c>
      <c r="G22" s="8"/>
      <c r="H22" s="52"/>
    </row>
    <row r="23" spans="1:8" ht="14.25" thickBot="1">
      <c r="A23" s="9"/>
      <c r="B23" s="22" t="s">
        <v>22</v>
      </c>
      <c r="C23" s="34">
        <f>SUM(C4:C22)</f>
        <v>8500</v>
      </c>
      <c r="D23" s="15">
        <f>SUM(D4:D22)</f>
        <v>4047</v>
      </c>
      <c r="E23" s="16">
        <f t="shared" si="0"/>
        <v>-4453</v>
      </c>
      <c r="F23" s="28">
        <f>SUM(F4:F22)</f>
        <v>13117</v>
      </c>
      <c r="G23" s="16">
        <v>7000</v>
      </c>
      <c r="H23" s="16">
        <f>G23-C23</f>
        <v>-1500</v>
      </c>
    </row>
    <row r="24" spans="1:8" ht="13.5">
      <c r="A24" s="4" t="s">
        <v>21</v>
      </c>
      <c r="B24" s="20" t="s">
        <v>1</v>
      </c>
      <c r="C24" s="35"/>
      <c r="D24" s="5">
        <v>4861</v>
      </c>
      <c r="E24" s="38"/>
      <c r="F24" s="39"/>
      <c r="G24" s="38"/>
      <c r="H24" s="38"/>
    </row>
    <row r="25" spans="1:8" ht="13.5">
      <c r="A25" s="7"/>
      <c r="B25" s="21" t="s">
        <v>2</v>
      </c>
      <c r="C25" s="36"/>
      <c r="D25" s="2">
        <v>63</v>
      </c>
      <c r="E25" s="40"/>
      <c r="F25" s="41"/>
      <c r="G25" s="40"/>
      <c r="H25" s="40"/>
    </row>
    <row r="26" spans="1:8" ht="13.5">
      <c r="A26" s="7"/>
      <c r="B26" s="21" t="s">
        <v>3</v>
      </c>
      <c r="C26" s="36"/>
      <c r="D26" s="2">
        <v>525</v>
      </c>
      <c r="E26" s="40"/>
      <c r="F26" s="41"/>
      <c r="G26" s="40"/>
      <c r="H26" s="40"/>
    </row>
    <row r="27" spans="1:8" ht="13.5">
      <c r="A27" s="7"/>
      <c r="B27" s="21" t="s">
        <v>4</v>
      </c>
      <c r="C27" s="36"/>
      <c r="D27" s="2">
        <v>2163</v>
      </c>
      <c r="E27" s="40"/>
      <c r="F27" s="41"/>
      <c r="G27" s="40"/>
      <c r="H27" s="40"/>
    </row>
    <row r="28" spans="1:8" ht="13.5">
      <c r="A28" s="7"/>
      <c r="B28" s="21" t="s">
        <v>5</v>
      </c>
      <c r="C28" s="36"/>
      <c r="D28" s="2">
        <v>1009</v>
      </c>
      <c r="E28" s="40"/>
      <c r="F28" s="41"/>
      <c r="G28" s="40"/>
      <c r="H28" s="40"/>
    </row>
    <row r="29" spans="1:8" ht="13.5">
      <c r="A29" s="7"/>
      <c r="B29" s="21" t="s">
        <v>6</v>
      </c>
      <c r="C29" s="36"/>
      <c r="D29" s="2">
        <v>0</v>
      </c>
      <c r="E29" s="40"/>
      <c r="F29" s="41"/>
      <c r="G29" s="40"/>
      <c r="H29" s="40"/>
    </row>
    <row r="30" spans="1:8" ht="13.5">
      <c r="A30" s="7"/>
      <c r="B30" s="21" t="s">
        <v>7</v>
      </c>
      <c r="C30" s="36"/>
      <c r="D30" s="2">
        <v>1205</v>
      </c>
      <c r="E30" s="40"/>
      <c r="F30" s="41"/>
      <c r="G30" s="40"/>
      <c r="H30" s="40"/>
    </row>
    <row r="31" spans="1:8" ht="13.5">
      <c r="A31" s="7"/>
      <c r="B31" s="21" t="s">
        <v>8</v>
      </c>
      <c r="C31" s="36"/>
      <c r="D31" s="2">
        <v>1222</v>
      </c>
      <c r="E31" s="40"/>
      <c r="F31" s="41"/>
      <c r="G31" s="40"/>
      <c r="H31" s="40"/>
    </row>
    <row r="32" spans="1:8" ht="13.5">
      <c r="A32" s="7"/>
      <c r="B32" s="21" t="s">
        <v>9</v>
      </c>
      <c r="C32" s="36"/>
      <c r="D32" s="2">
        <v>12</v>
      </c>
      <c r="E32" s="40"/>
      <c r="F32" s="41"/>
      <c r="G32" s="40"/>
      <c r="H32" s="40"/>
    </row>
    <row r="33" spans="1:8" ht="13.5">
      <c r="A33" s="7"/>
      <c r="B33" s="21" t="s">
        <v>10</v>
      </c>
      <c r="C33" s="36"/>
      <c r="D33" s="2">
        <v>1259</v>
      </c>
      <c r="E33" s="40"/>
      <c r="F33" s="41"/>
      <c r="G33" s="40"/>
      <c r="H33" s="40"/>
    </row>
    <row r="34" spans="1:8" ht="13.5">
      <c r="A34" s="7"/>
      <c r="B34" s="21" t="s">
        <v>11</v>
      </c>
      <c r="C34" s="36"/>
      <c r="D34" s="2">
        <v>2035</v>
      </c>
      <c r="E34" s="40"/>
      <c r="F34" s="41"/>
      <c r="G34" s="40"/>
      <c r="H34" s="40"/>
    </row>
    <row r="35" spans="1:8" ht="13.5">
      <c r="A35" s="7"/>
      <c r="B35" s="21" t="s">
        <v>12</v>
      </c>
      <c r="C35" s="36"/>
      <c r="D35" s="2">
        <v>125</v>
      </c>
      <c r="E35" s="40"/>
      <c r="F35" s="41"/>
      <c r="G35" s="40"/>
      <c r="H35" s="40"/>
    </row>
    <row r="36" spans="1:8" ht="13.5">
      <c r="A36" s="7"/>
      <c r="B36" s="21" t="s">
        <v>13</v>
      </c>
      <c r="C36" s="36"/>
      <c r="D36" s="2">
        <v>0</v>
      </c>
      <c r="E36" s="40"/>
      <c r="F36" s="41"/>
      <c r="G36" s="40"/>
      <c r="H36" s="40"/>
    </row>
    <row r="37" spans="1:8" ht="13.5">
      <c r="A37" s="7"/>
      <c r="B37" s="21" t="s">
        <v>14</v>
      </c>
      <c r="C37" s="36"/>
      <c r="D37" s="2">
        <v>85</v>
      </c>
      <c r="E37" s="40"/>
      <c r="F37" s="41"/>
      <c r="G37" s="40"/>
      <c r="H37" s="40"/>
    </row>
    <row r="38" spans="1:8" ht="13.5">
      <c r="A38" s="7"/>
      <c r="B38" s="21" t="s">
        <v>15</v>
      </c>
      <c r="C38" s="36"/>
      <c r="D38" s="2">
        <v>340</v>
      </c>
      <c r="E38" s="40"/>
      <c r="F38" s="41"/>
      <c r="G38" s="40"/>
      <c r="H38" s="40"/>
    </row>
    <row r="39" spans="1:8" ht="13.5">
      <c r="A39" s="7"/>
      <c r="B39" s="21" t="s">
        <v>19</v>
      </c>
      <c r="C39" s="36"/>
      <c r="D39" s="2">
        <v>112</v>
      </c>
      <c r="E39" s="40"/>
      <c r="F39" s="41"/>
      <c r="G39" s="40"/>
      <c r="H39" s="40"/>
    </row>
    <row r="40" spans="1:8" ht="13.5">
      <c r="A40" s="7"/>
      <c r="B40" s="21" t="s">
        <v>16</v>
      </c>
      <c r="C40" s="36"/>
      <c r="D40" s="2">
        <v>162</v>
      </c>
      <c r="E40" s="40"/>
      <c r="F40" s="41"/>
      <c r="G40" s="40"/>
      <c r="H40" s="40"/>
    </row>
    <row r="41" spans="1:8" ht="13.5">
      <c r="A41" s="7"/>
      <c r="B41" s="21" t="s">
        <v>17</v>
      </c>
      <c r="C41" s="36"/>
      <c r="D41" s="2">
        <v>12</v>
      </c>
      <c r="E41" s="40"/>
      <c r="F41" s="41"/>
      <c r="G41" s="40"/>
      <c r="H41" s="40"/>
    </row>
    <row r="42" spans="1:8" ht="13.5">
      <c r="A42" s="7"/>
      <c r="B42" s="21" t="s">
        <v>18</v>
      </c>
      <c r="C42" s="37"/>
      <c r="D42" s="2">
        <v>0</v>
      </c>
      <c r="E42" s="42"/>
      <c r="F42" s="43"/>
      <c r="G42" s="42"/>
      <c r="H42" s="42"/>
    </row>
    <row r="43" spans="1:8" ht="14.25" thickBot="1">
      <c r="A43" s="9"/>
      <c r="B43" s="22" t="s">
        <v>22</v>
      </c>
      <c r="C43" s="34">
        <v>30292</v>
      </c>
      <c r="D43" s="15">
        <f>SUM(D24:D42)</f>
        <v>15190</v>
      </c>
      <c r="E43" s="16">
        <f>D43-C43</f>
        <v>-15102</v>
      </c>
      <c r="F43" s="28"/>
      <c r="G43" s="16">
        <v>22890</v>
      </c>
      <c r="H43" s="16">
        <f>G43-C43</f>
        <v>-7402</v>
      </c>
    </row>
    <row r="44" spans="1:8" ht="14.25" thickBot="1">
      <c r="A44" s="17" t="s">
        <v>23</v>
      </c>
      <c r="B44" s="23"/>
      <c r="C44" s="44">
        <f>C23+C43</f>
        <v>38792</v>
      </c>
      <c r="D44" s="45">
        <f>D23+D43</f>
        <v>19237</v>
      </c>
      <c r="E44" s="46">
        <f>E23+E43</f>
        <v>-19555</v>
      </c>
      <c r="F44" s="47">
        <f>F23+F43</f>
        <v>13117</v>
      </c>
      <c r="G44" s="46">
        <f>G23+G43</f>
        <v>29890</v>
      </c>
      <c r="H44" s="46">
        <f>G44-C44</f>
        <v>-8902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鳥取県庁</cp:lastModifiedBy>
  <cp:lastPrinted>2009-12-08T06:05:04Z</cp:lastPrinted>
  <dcterms:created xsi:type="dcterms:W3CDTF">2009-11-28T15:13:22Z</dcterms:created>
  <dcterms:modified xsi:type="dcterms:W3CDTF">2010-01-03T23:28:38Z</dcterms:modified>
  <cp:category/>
  <cp:version/>
  <cp:contentType/>
  <cp:contentStatus/>
</cp:coreProperties>
</file>