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8445" activeTab="1"/>
  </bookViews>
  <sheets>
    <sheet name="H23研修" sheetId="1" r:id="rId1"/>
    <sheet name="H24実施見込み" sheetId="2" r:id="rId2"/>
    <sheet name="【2月補正時点】H23研修 (2)" sheetId="3" r:id="rId3"/>
  </sheets>
  <definedNames/>
  <calcPr fullCalcOnLoad="1"/>
</workbook>
</file>

<file path=xl/sharedStrings.xml><?xml version="1.0" encoding="utf-8"?>
<sst xmlns="http://schemas.openxmlformats.org/spreadsheetml/2006/main" count="1266" uniqueCount="278">
  <si>
    <t>経営概要</t>
  </si>
  <si>
    <t>所在地</t>
  </si>
  <si>
    <t>岩美町</t>
  </si>
  <si>
    <t>計</t>
  </si>
  <si>
    <t>賃金部分</t>
  </si>
  <si>
    <t>住居・通勤手当</t>
  </si>
  <si>
    <t>移住定住準備費</t>
  </si>
  <si>
    <t>備考</t>
  </si>
  <si>
    <t>経営体名
（事業主体）</t>
  </si>
  <si>
    <t>研修漁船名</t>
  </si>
  <si>
    <t>福與丸</t>
  </si>
  <si>
    <t>沖合底曳き網</t>
  </si>
  <si>
    <t>加茂川丸漁業</t>
  </si>
  <si>
    <t>加茂川丸</t>
  </si>
  <si>
    <t>区分</t>
  </si>
  <si>
    <t>鳥取市</t>
  </si>
  <si>
    <t>所属</t>
  </si>
  <si>
    <t>田後漁協</t>
  </si>
  <si>
    <t>共和水産</t>
  </si>
  <si>
    <t>第１８光洋丸</t>
  </si>
  <si>
    <t>第８光洋丸</t>
  </si>
  <si>
    <t>東海漁業</t>
  </si>
  <si>
    <t>大中型まき網</t>
  </si>
  <si>
    <t>境港市</t>
  </si>
  <si>
    <t>興洋水産</t>
  </si>
  <si>
    <t>興洋丸</t>
  </si>
  <si>
    <t>定置網</t>
  </si>
  <si>
    <t>県漁協賀露</t>
  </si>
  <si>
    <t>県漁協浦富</t>
  </si>
  <si>
    <t>長生漁業</t>
  </si>
  <si>
    <t>沖合いか釣り</t>
  </si>
  <si>
    <t>県漁協境港</t>
  </si>
  <si>
    <t>宝生丸</t>
  </si>
  <si>
    <t>研修者数</t>
  </si>
  <si>
    <t>田中　一夫（46）</t>
  </si>
  <si>
    <t>第３３海幸丸</t>
  </si>
  <si>
    <t>第３５海幸丸</t>
  </si>
  <si>
    <t>第２３海幸丸</t>
  </si>
  <si>
    <t>第３６海幸丸</t>
  </si>
  <si>
    <t>第２海幸丸</t>
  </si>
  <si>
    <t>佐藤　了成（18）</t>
  </si>
  <si>
    <t>江本　隆人（18）</t>
  </si>
  <si>
    <t>松下　守洋（18）</t>
  </si>
  <si>
    <t>川上　裕太（18）</t>
  </si>
  <si>
    <t>江川　隆太（18）</t>
  </si>
  <si>
    <t>荒田　勝宜（18）</t>
  </si>
  <si>
    <t>松原　有希（18）</t>
  </si>
  <si>
    <t>内村伸一郎（18）</t>
  </si>
  <si>
    <t>豊田　晃（18）</t>
  </si>
  <si>
    <t>廣岩栄一</t>
  </si>
  <si>
    <t>栄進丸</t>
  </si>
  <si>
    <t>小型底曳き網</t>
  </si>
  <si>
    <t>転入前
住所</t>
  </si>
  <si>
    <t>恵進丸</t>
  </si>
  <si>
    <t>一重網</t>
  </si>
  <si>
    <t>福昌丸</t>
  </si>
  <si>
    <t>福昌漁業</t>
  </si>
  <si>
    <t>刺網、一本釣り</t>
  </si>
  <si>
    <t>H23年度
研修期間（予定）</t>
  </si>
  <si>
    <t>田中高行（27）</t>
  </si>
  <si>
    <t>必要見込み額</t>
  </si>
  <si>
    <t>中村剛士（37）</t>
  </si>
  <si>
    <t>水野佐織（39）</t>
  </si>
  <si>
    <t>浜田浩明（36）</t>
  </si>
  <si>
    <t>山口泰人（29）</t>
  </si>
  <si>
    <t>山本裕司（19）</t>
  </si>
  <si>
    <t>さくら水産</t>
  </si>
  <si>
    <t>さくら丸</t>
  </si>
  <si>
    <t>丸嘉漁業</t>
  </si>
  <si>
    <t>長福丸</t>
  </si>
  <si>
    <t>丸中水産</t>
  </si>
  <si>
    <t>H22からの継続</t>
  </si>
  <si>
    <t>H23新規</t>
  </si>
  <si>
    <t>池田敏幸</t>
  </si>
  <si>
    <t>幸成丸</t>
  </si>
  <si>
    <t>刺網、潜水</t>
  </si>
  <si>
    <t>H23研修
始期</t>
  </si>
  <si>
    <t>H23研修
終期</t>
  </si>
  <si>
    <t>研修期間
（月）</t>
  </si>
  <si>
    <t>H23.5</t>
  </si>
  <si>
    <t>H24.3</t>
  </si>
  <si>
    <t>福田和央（48）</t>
  </si>
  <si>
    <t>H23.6</t>
  </si>
  <si>
    <t>林原選</t>
  </si>
  <si>
    <t>第８八幡丸</t>
  </si>
  <si>
    <t>あごまき、刺網</t>
  </si>
  <si>
    <t>琴浦町</t>
  </si>
  <si>
    <t>赤碕町漁協</t>
  </si>
  <si>
    <t>前田竜馬（18）</t>
  </si>
  <si>
    <t>機船まき網</t>
  </si>
  <si>
    <t>田後</t>
  </si>
  <si>
    <t>H22継続（小計）</t>
  </si>
  <si>
    <t>中止</t>
  </si>
  <si>
    <t>合計</t>
  </si>
  <si>
    <t>研修生氏名
（年齢）</t>
  </si>
  <si>
    <t>H23.4</t>
  </si>
  <si>
    <t>H23.6</t>
  </si>
  <si>
    <t>H23.4</t>
  </si>
  <si>
    <t>H23.8</t>
  </si>
  <si>
    <t>H23.11</t>
  </si>
  <si>
    <t>H23.10</t>
  </si>
  <si>
    <t>翔英丸</t>
  </si>
  <si>
    <t>山口大輔（28）</t>
  </si>
  <si>
    <t>野田政治（30）</t>
  </si>
  <si>
    <t>旭富士男（40）</t>
  </si>
  <si>
    <t>西垣広志</t>
  </si>
  <si>
    <t>岩美町</t>
  </si>
  <si>
    <t>幸吉水産</t>
  </si>
  <si>
    <t>幸吉丸</t>
  </si>
  <si>
    <t>沖合底びき網</t>
  </si>
  <si>
    <t>永島龍（20）</t>
  </si>
  <si>
    <t>漁業雇用促進緊急対策事業　Ｈ２３年度採択状況及び採択見込み　</t>
  </si>
  <si>
    <t>豆田浩</t>
  </si>
  <si>
    <t>福與丸漁業</t>
  </si>
  <si>
    <t>H24.3</t>
  </si>
  <si>
    <t>徳丸正倫（18）</t>
  </si>
  <si>
    <t>鹿児島県</t>
  </si>
  <si>
    <t>県漁協網代港</t>
  </si>
  <si>
    <t>県漁協酒津</t>
  </si>
  <si>
    <t>中本克也(18)</t>
  </si>
  <si>
    <t>最低賃金</t>
  </si>
  <si>
    <t>住居手当</t>
  </si>
  <si>
    <t>H23交付決定（変更承認）額</t>
  </si>
  <si>
    <t>小型底曳き網・刺網</t>
  </si>
  <si>
    <t>H22継続分予算</t>
  </si>
  <si>
    <t>予算残り</t>
  </si>
  <si>
    <t>H23新規分予算</t>
  </si>
  <si>
    <t>第７８長生丸</t>
  </si>
  <si>
    <t>H23.7</t>
  </si>
  <si>
    <t>中目優一（35）</t>
  </si>
  <si>
    <t>中目修二(31）</t>
  </si>
  <si>
    <t>福栄</t>
  </si>
  <si>
    <t>第２吉丸</t>
  </si>
  <si>
    <t>第８８吉丸</t>
  </si>
  <si>
    <t>大久保定美（49）</t>
  </si>
  <si>
    <t>越後正利（53）</t>
  </si>
  <si>
    <t>青森県八戸市</t>
  </si>
  <si>
    <t>岩手県久慈市</t>
  </si>
  <si>
    <t>被災者枠</t>
  </si>
  <si>
    <t>○浜村（沿岸）１件・・・検討中</t>
  </si>
  <si>
    <t>○青谷（沿岸）１件・・・検討中</t>
  </si>
  <si>
    <t>○賀露（沿岸）１件・・・９月申請見込み</t>
  </si>
  <si>
    <t>○網代（沖底）１件・・・９月申請見込み</t>
  </si>
  <si>
    <t>○田後（沖底）２件・・・９月申請見込み</t>
  </si>
  <si>
    <t>○ニッスイ養殖事業４名分・・・９月申請見込み</t>
  </si>
  <si>
    <t>※担い手へ移行予定</t>
  </si>
  <si>
    <t>○境港（畜養）１件・・・検討中</t>
  </si>
  <si>
    <t>継続雇用</t>
  </si>
  <si>
    <t>H23.4</t>
  </si>
  <si>
    <t>H24.1</t>
  </si>
  <si>
    <t>協幸水産</t>
  </si>
  <si>
    <t>協幸丸</t>
  </si>
  <si>
    <t>H23.9</t>
  </si>
  <si>
    <t>上田尚稔(42)</t>
  </si>
  <si>
    <t>【今後の事業利用見込み】 →</t>
  </si>
  <si>
    <t>件</t>
  </si>
  <si>
    <t>今後申請見込</t>
  </si>
  <si>
    <t>　計11名分</t>
  </si>
  <si>
    <t>H23.7</t>
  </si>
  <si>
    <t>研修終了後下船</t>
  </si>
  <si>
    <t>寶海水産</t>
  </si>
  <si>
    <t>寶海丸</t>
  </si>
  <si>
    <t>県漁協網代</t>
  </si>
  <si>
    <t>H23.10</t>
  </si>
  <si>
    <t>中村誠(37）</t>
  </si>
  <si>
    <t>宮田和佑(37）</t>
  </si>
  <si>
    <t>福宝水産</t>
  </si>
  <si>
    <t>福宝丸</t>
  </si>
  <si>
    <t>平尾健一(37）</t>
  </si>
  <si>
    <t>景山邦彦・足立大輔</t>
  </si>
  <si>
    <t>開邦丸・幸朋丸</t>
  </si>
  <si>
    <t>（H23.10.25時点）</t>
  </si>
  <si>
    <t>中止（未報告）</t>
  </si>
  <si>
    <t>臨海研究</t>
  </si>
  <si>
    <t>第２臨海丸</t>
  </si>
  <si>
    <t>銀鮭養殖</t>
  </si>
  <si>
    <t>池渕公平(59)</t>
  </si>
  <si>
    <t>第１臨海丸</t>
  </si>
  <si>
    <t>鈴木健二(63)</t>
  </si>
  <si>
    <t>宮城県石巻市</t>
  </si>
  <si>
    <t>鶴岡　比呂志(40)</t>
  </si>
  <si>
    <t>木村　喜一(59)</t>
  </si>
  <si>
    <t>宮城県女川町</t>
  </si>
  <si>
    <t>鈴木賀行(62)</t>
  </si>
  <si>
    <t>第10福賀丸</t>
  </si>
  <si>
    <t>H22からの継続
（研修後下船）</t>
  </si>
  <si>
    <t>H22からの継続（中止）</t>
  </si>
  <si>
    <t>H23新規（申請予定）</t>
  </si>
  <si>
    <t>未定</t>
  </si>
  <si>
    <t>Ｈ２３年度採択事業の
Ｈ２４必要見込み額</t>
  </si>
  <si>
    <t>186000円×2ヶ月</t>
  </si>
  <si>
    <t>186000円×5ヶ月</t>
  </si>
  <si>
    <t>186000円×3ヶ月</t>
  </si>
  <si>
    <t>186000円×7ヶ月</t>
  </si>
  <si>
    <t>（186000円+33000円）×7ヶ月</t>
  </si>
  <si>
    <t>186000円×12ヶ月</t>
  </si>
  <si>
    <t>-</t>
  </si>
  <si>
    <t>-</t>
  </si>
  <si>
    <t>H23新規（小計）
※申請予定は含まず</t>
  </si>
  <si>
    <t>乗組員・養殖従業員雇用
小計</t>
  </si>
  <si>
    <t>Ｈ２４年度　新規採択見込み</t>
  </si>
  <si>
    <t>H24研修
始期</t>
  </si>
  <si>
    <t>H24研修
終期</t>
  </si>
  <si>
    <t>H25.3</t>
  </si>
  <si>
    <t>加藤祥良</t>
  </si>
  <si>
    <t>加藤丸</t>
  </si>
  <si>
    <t>刺網</t>
  </si>
  <si>
    <t>大山町</t>
  </si>
  <si>
    <t>県漁協御来屋</t>
  </si>
  <si>
    <t>沖底船</t>
  </si>
  <si>
    <t>H24.4</t>
  </si>
  <si>
    <t>まき網船</t>
  </si>
  <si>
    <t>臨海研究
（ニッスイ）</t>
  </si>
  <si>
    <t>小泉川養魚場</t>
  </si>
  <si>
    <t>倉吉市</t>
  </si>
  <si>
    <t>友進</t>
  </si>
  <si>
    <t>トラフグ養殖</t>
  </si>
  <si>
    <t>乗組員・養殖従業員雇用支援</t>
  </si>
  <si>
    <t>研修先
（漁船名）</t>
  </si>
  <si>
    <t>農林水産コラボ研修支援</t>
  </si>
  <si>
    <t>網浜水産</t>
  </si>
  <si>
    <t>定置網＋卸売・鮮魚販売</t>
  </si>
  <si>
    <t>鳥取県漁協</t>
  </si>
  <si>
    <t>H24.4</t>
  </si>
  <si>
    <t>H25.3</t>
  </si>
  <si>
    <t>【査定】</t>
  </si>
  <si>
    <t>・・・事業完了：継続雇用</t>
  </si>
  <si>
    <t>・・・研修中止</t>
  </si>
  <si>
    <t>（H23.12.21時点）</t>
  </si>
  <si>
    <t>確認中</t>
  </si>
  <si>
    <t>被災者枠・中止</t>
  </si>
  <si>
    <t>第１海幸丸</t>
  </si>
  <si>
    <t>H24.1</t>
  </si>
  <si>
    <t>山下　拓馬(19)</t>
  </si>
  <si>
    <t>第35海幸丸</t>
  </si>
  <si>
    <t>田中　卓真（19）</t>
  </si>
  <si>
    <t>泊野　幸司（31）</t>
  </si>
  <si>
    <t>藤景　順二（32）</t>
  </si>
  <si>
    <t>マルコウ漁業</t>
  </si>
  <si>
    <t>マルコウ丸</t>
  </si>
  <si>
    <t>石黒　孝平（62）</t>
  </si>
  <si>
    <t>影山　敬一（51）</t>
  </si>
  <si>
    <t>山崎　康司（32）</t>
  </si>
  <si>
    <t>柳良　辰延（59）</t>
  </si>
  <si>
    <t>米子市</t>
  </si>
  <si>
    <t>H23新規（小計）</t>
  </si>
  <si>
    <t>Ｈ２３当初予算</t>
  </si>
  <si>
    <t>Ｈ２３事業実施見込み額</t>
  </si>
  <si>
    <t>Ｈ２３．１月以降の採択事業の必要経費</t>
  </si>
  <si>
    <t>減額可能額</t>
  </si>
  <si>
    <t>H23.4</t>
  </si>
  <si>
    <t>H23.5</t>
  </si>
  <si>
    <t>H23.4</t>
  </si>
  <si>
    <t>H23.4</t>
  </si>
  <si>
    <t>H23.8</t>
  </si>
  <si>
    <t>H23.7</t>
  </si>
  <si>
    <t>H23.10</t>
  </si>
  <si>
    <t>H24.1</t>
  </si>
  <si>
    <t>H23.11</t>
  </si>
  <si>
    <t>H24.3</t>
  </si>
  <si>
    <t>H23.5</t>
  </si>
  <si>
    <t>H24.3</t>
  </si>
  <si>
    <t>H23.6</t>
  </si>
  <si>
    <t>H23.9</t>
  </si>
  <si>
    <t>H23.10</t>
  </si>
  <si>
    <t>H23.11</t>
  </si>
  <si>
    <t>-</t>
  </si>
  <si>
    <t>H24.1</t>
  </si>
  <si>
    <t>-</t>
  </si>
  <si>
    <t>H24.1</t>
  </si>
  <si>
    <t>H24.3</t>
  </si>
  <si>
    <t>-</t>
  </si>
  <si>
    <t>H２４新規採択事業分必要見込み額</t>
  </si>
  <si>
    <t>○４～１１月の８ヶ月：定置網</t>
  </si>
  <si>
    <t>○１２～３月の４ヶ月：卸売・鮮魚販売</t>
  </si>
  <si>
    <t>実施内容　</t>
  </si>
  <si>
    <t>⇒対象</t>
  </si>
  <si>
    <t>⇒対象外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</si>
</sst>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1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14"/>
      <name val="HG創英角ｺﾞｼｯｸUB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8"/>
      <name val="ＭＳ Ｐゴシック"/>
      <family val="3"/>
    </font>
    <font>
      <b/>
      <sz val="11"/>
      <color indexed="10"/>
      <name val="ＭＳ Ｐゴシック"/>
      <family val="3"/>
    </font>
    <font>
      <b/>
      <sz val="8"/>
      <color indexed="10"/>
      <name val="ＭＳ Ｐゴシック"/>
      <family val="3"/>
    </font>
  </fonts>
  <fills count="12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</fills>
  <borders count="127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hair"/>
      <bottom style="double"/>
    </border>
    <border>
      <left style="thin"/>
      <right style="thin"/>
      <top style="hair"/>
      <bottom style="double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medium"/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medium"/>
      <top style="hair"/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 style="double"/>
      <bottom style="double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medium"/>
      <top style="hair"/>
      <bottom style="hair"/>
    </border>
    <border>
      <left style="thin"/>
      <right style="medium"/>
      <top style="double"/>
      <bottom style="double"/>
    </border>
    <border>
      <left style="thin"/>
      <right style="medium"/>
      <top style="double"/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medium"/>
      <right style="medium"/>
      <top style="double"/>
      <bottom style="double"/>
    </border>
    <border>
      <left style="medium"/>
      <right style="thin"/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double"/>
      <bottom style="double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double"/>
      <bottom>
        <color indexed="63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/>
      <bottom style="thin"/>
    </border>
    <border>
      <left style="thick">
        <color indexed="10"/>
      </left>
      <right style="medium"/>
      <top style="thick">
        <color indexed="10"/>
      </top>
      <bottom style="hair"/>
    </border>
    <border>
      <left style="medium"/>
      <right style="thin"/>
      <top style="thick">
        <color indexed="10"/>
      </top>
      <bottom>
        <color indexed="63"/>
      </bottom>
    </border>
    <border>
      <left style="thin"/>
      <right style="thin"/>
      <top style="thick">
        <color indexed="10"/>
      </top>
      <bottom style="hair"/>
    </border>
    <border>
      <left style="thin"/>
      <right style="thin"/>
      <top style="thick">
        <color indexed="10"/>
      </top>
      <bottom>
        <color indexed="63"/>
      </bottom>
    </border>
    <border>
      <left style="thin"/>
      <right style="medium"/>
      <top style="thick">
        <color indexed="10"/>
      </top>
      <bottom style="hair"/>
    </border>
    <border>
      <left style="medium"/>
      <right style="thin"/>
      <top style="thick">
        <color indexed="10"/>
      </top>
      <bottom style="hair"/>
    </border>
    <border>
      <left>
        <color indexed="63"/>
      </left>
      <right style="medium"/>
      <top style="thick">
        <color indexed="10"/>
      </top>
      <bottom style="hair"/>
    </border>
    <border>
      <left>
        <color indexed="63"/>
      </left>
      <right>
        <color indexed="63"/>
      </right>
      <top style="thick">
        <color indexed="10"/>
      </top>
      <bottom style="hair"/>
    </border>
    <border>
      <left style="medium"/>
      <right style="medium"/>
      <top style="thick">
        <color indexed="10"/>
      </top>
      <bottom style="hair"/>
    </border>
    <border>
      <left>
        <color indexed="63"/>
      </left>
      <right style="thin"/>
      <top style="thick">
        <color indexed="10"/>
      </top>
      <bottom style="hair"/>
    </border>
    <border>
      <left style="thin"/>
      <right style="thick">
        <color indexed="10"/>
      </right>
      <top style="thick">
        <color indexed="10"/>
      </top>
      <bottom style="hair"/>
    </border>
    <border>
      <left style="thick">
        <color indexed="10"/>
      </left>
      <right style="medium"/>
      <top>
        <color indexed="63"/>
      </top>
      <bottom style="hair"/>
    </border>
    <border>
      <left style="thin"/>
      <right style="thick">
        <color indexed="10"/>
      </right>
      <top style="hair"/>
      <bottom style="hair"/>
    </border>
    <border>
      <left style="thick">
        <color indexed="10"/>
      </left>
      <right style="medium"/>
      <top>
        <color indexed="63"/>
      </top>
      <bottom style="thick">
        <color indexed="10"/>
      </bottom>
    </border>
    <border>
      <left style="medium"/>
      <right style="thin"/>
      <top style="hair"/>
      <bottom style="thick">
        <color indexed="10"/>
      </bottom>
    </border>
    <border>
      <left style="thin"/>
      <right style="thin"/>
      <top>
        <color indexed="63"/>
      </top>
      <bottom style="thick">
        <color indexed="10"/>
      </bottom>
    </border>
    <border>
      <left style="thin"/>
      <right style="thin"/>
      <top style="hair"/>
      <bottom style="thick">
        <color indexed="10"/>
      </bottom>
    </border>
    <border>
      <left style="thin"/>
      <right style="medium"/>
      <top>
        <color indexed="63"/>
      </top>
      <bottom style="thick">
        <color indexed="10"/>
      </bottom>
    </border>
    <border>
      <left style="medium"/>
      <right style="thin"/>
      <top>
        <color indexed="63"/>
      </top>
      <bottom style="thick">
        <color indexed="10"/>
      </bottom>
    </border>
    <border>
      <left>
        <color indexed="63"/>
      </left>
      <right style="medium"/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medium"/>
      <right style="medium"/>
      <top>
        <color indexed="63"/>
      </top>
      <bottom style="thick">
        <color indexed="10"/>
      </bottom>
    </border>
    <border>
      <left>
        <color indexed="63"/>
      </left>
      <right style="thin"/>
      <top>
        <color indexed="63"/>
      </top>
      <bottom style="thick">
        <color indexed="10"/>
      </bottom>
    </border>
    <border>
      <left style="thin"/>
      <right style="thick">
        <color indexed="10"/>
      </right>
      <top style="hair"/>
      <bottom style="thick">
        <color indexed="1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176" fontId="3" fillId="0" borderId="3" xfId="0" applyNumberFormat="1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176" fontId="3" fillId="0" borderId="5" xfId="0" applyNumberFormat="1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176" fontId="3" fillId="0" borderId="8" xfId="0" applyNumberFormat="1" applyFont="1" applyFill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176" fontId="3" fillId="0" borderId="6" xfId="0" applyNumberFormat="1" applyFont="1" applyFill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5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176" fontId="3" fillId="0" borderId="5" xfId="0" applyNumberFormat="1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176" fontId="3" fillId="0" borderId="14" xfId="0" applyNumberFormat="1" applyFont="1" applyFill="1" applyBorder="1" applyAlignment="1">
      <alignment vertical="center" wrapText="1"/>
    </xf>
    <xf numFmtId="176" fontId="3" fillId="0" borderId="11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176" fontId="3" fillId="0" borderId="15" xfId="0" applyNumberFormat="1" applyFont="1" applyFill="1" applyBorder="1" applyAlignment="1">
      <alignment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76" fontId="3" fillId="0" borderId="16" xfId="0" applyNumberFormat="1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176" fontId="3" fillId="0" borderId="17" xfId="0" applyNumberFormat="1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176" fontId="3" fillId="0" borderId="4" xfId="0" applyNumberFormat="1" applyFont="1" applyBorder="1" applyAlignment="1">
      <alignment vertical="center" wrapText="1"/>
    </xf>
    <xf numFmtId="176" fontId="3" fillId="0" borderId="22" xfId="0" applyNumberFormat="1" applyFont="1" applyFill="1" applyBorder="1" applyAlignment="1">
      <alignment vertical="center" wrapText="1"/>
    </xf>
    <xf numFmtId="176" fontId="3" fillId="0" borderId="23" xfId="0" applyNumberFormat="1" applyFont="1" applyFill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24" xfId="0" applyFont="1" applyBorder="1" applyAlignment="1">
      <alignment vertical="center"/>
    </xf>
    <xf numFmtId="176" fontId="3" fillId="0" borderId="2" xfId="0" applyNumberFormat="1" applyFont="1" applyBorder="1" applyAlignment="1">
      <alignment vertical="center" wrapText="1"/>
    </xf>
    <xf numFmtId="176" fontId="3" fillId="0" borderId="25" xfId="0" applyNumberFormat="1" applyFont="1" applyFill="1" applyBorder="1" applyAlignment="1">
      <alignment vertical="center" wrapText="1"/>
    </xf>
    <xf numFmtId="176" fontId="3" fillId="0" borderId="26" xfId="0" applyNumberFormat="1" applyFont="1" applyFill="1" applyBorder="1" applyAlignment="1">
      <alignment vertical="center" wrapText="1"/>
    </xf>
    <xf numFmtId="176" fontId="3" fillId="0" borderId="10" xfId="0" applyNumberFormat="1" applyFont="1" applyFill="1" applyBorder="1" applyAlignment="1">
      <alignment vertical="center" wrapText="1"/>
    </xf>
    <xf numFmtId="176" fontId="3" fillId="0" borderId="27" xfId="0" applyNumberFormat="1" applyFont="1" applyFill="1" applyBorder="1" applyAlignment="1">
      <alignment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30" xfId="0" applyFont="1" applyBorder="1" applyAlignment="1">
      <alignment vertical="center" wrapText="1"/>
    </xf>
    <xf numFmtId="176" fontId="3" fillId="0" borderId="18" xfId="0" applyNumberFormat="1" applyFont="1" applyBorder="1" applyAlignment="1">
      <alignment vertical="center" wrapText="1"/>
    </xf>
    <xf numFmtId="176" fontId="3" fillId="0" borderId="31" xfId="0" applyNumberFormat="1" applyFont="1" applyFill="1" applyBorder="1" applyAlignment="1">
      <alignment vertical="center" wrapText="1"/>
    </xf>
    <xf numFmtId="176" fontId="3" fillId="0" borderId="30" xfId="0" applyNumberFormat="1" applyFont="1" applyFill="1" applyBorder="1" applyAlignment="1">
      <alignment vertical="center" wrapText="1"/>
    </xf>
    <xf numFmtId="176" fontId="3" fillId="0" borderId="32" xfId="0" applyNumberFormat="1" applyFont="1" applyFill="1" applyBorder="1" applyAlignment="1">
      <alignment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4" borderId="34" xfId="0" applyFont="1" applyFill="1" applyBorder="1" applyAlignment="1">
      <alignment vertical="center"/>
    </xf>
    <xf numFmtId="0" fontId="3" fillId="4" borderId="35" xfId="0" applyFont="1" applyFill="1" applyBorder="1" applyAlignment="1">
      <alignment vertical="center"/>
    </xf>
    <xf numFmtId="0" fontId="3" fillId="4" borderId="36" xfId="0" applyFont="1" applyFill="1" applyBorder="1" applyAlignment="1">
      <alignment vertical="center"/>
    </xf>
    <xf numFmtId="0" fontId="3" fillId="4" borderId="36" xfId="0" applyFont="1" applyFill="1" applyBorder="1" applyAlignment="1">
      <alignment vertical="center" wrapText="1"/>
    </xf>
    <xf numFmtId="0" fontId="3" fillId="4" borderId="37" xfId="0" applyFont="1" applyFill="1" applyBorder="1" applyAlignment="1">
      <alignment vertical="center" wrapText="1"/>
    </xf>
    <xf numFmtId="0" fontId="3" fillId="4" borderId="38" xfId="0" applyFont="1" applyFill="1" applyBorder="1" applyAlignment="1">
      <alignment vertical="center" wrapText="1"/>
    </xf>
    <xf numFmtId="0" fontId="3" fillId="4" borderId="39" xfId="0" applyFont="1" applyFill="1" applyBorder="1" applyAlignment="1">
      <alignment vertical="center" wrapText="1"/>
    </xf>
    <xf numFmtId="176" fontId="3" fillId="4" borderId="35" xfId="0" applyNumberFormat="1" applyFont="1" applyFill="1" applyBorder="1" applyAlignment="1">
      <alignment vertical="center" wrapText="1"/>
    </xf>
    <xf numFmtId="176" fontId="3" fillId="4" borderId="38" xfId="0" applyNumberFormat="1" applyFont="1" applyFill="1" applyBorder="1" applyAlignment="1">
      <alignment vertical="center" wrapText="1"/>
    </xf>
    <xf numFmtId="176" fontId="3" fillId="4" borderId="37" xfId="0" applyNumberFormat="1" applyFont="1" applyFill="1" applyBorder="1" applyAlignment="1">
      <alignment vertical="center" wrapText="1"/>
    </xf>
    <xf numFmtId="176" fontId="3" fillId="4" borderId="40" xfId="0" applyNumberFormat="1" applyFont="1" applyFill="1" applyBorder="1" applyAlignment="1">
      <alignment vertical="center" wrapText="1"/>
    </xf>
    <xf numFmtId="0" fontId="0" fillId="4" borderId="34" xfId="0" applyFill="1" applyBorder="1" applyAlignment="1">
      <alignment horizontal="center" vertical="center" wrapText="1"/>
    </xf>
    <xf numFmtId="0" fontId="0" fillId="4" borderId="39" xfId="0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5" borderId="41" xfId="0" applyFont="1" applyFill="1" applyBorder="1" applyAlignment="1">
      <alignment vertical="center"/>
    </xf>
    <xf numFmtId="0" fontId="3" fillId="5" borderId="42" xfId="0" applyFont="1" applyFill="1" applyBorder="1" applyAlignment="1">
      <alignment vertical="center"/>
    </xf>
    <xf numFmtId="0" fontId="3" fillId="5" borderId="43" xfId="0" applyFont="1" applyFill="1" applyBorder="1" applyAlignment="1">
      <alignment vertical="center"/>
    </xf>
    <xf numFmtId="0" fontId="3" fillId="5" borderId="43" xfId="0" applyFont="1" applyFill="1" applyBorder="1" applyAlignment="1">
      <alignment vertical="center" wrapText="1"/>
    </xf>
    <xf numFmtId="0" fontId="3" fillId="5" borderId="44" xfId="0" applyFont="1" applyFill="1" applyBorder="1" applyAlignment="1">
      <alignment vertical="center" wrapText="1"/>
    </xf>
    <xf numFmtId="0" fontId="3" fillId="5" borderId="45" xfId="0" applyFont="1" applyFill="1" applyBorder="1" applyAlignment="1">
      <alignment vertical="center" wrapText="1"/>
    </xf>
    <xf numFmtId="176" fontId="3" fillId="5" borderId="46" xfId="0" applyNumberFormat="1" applyFont="1" applyFill="1" applyBorder="1" applyAlignment="1">
      <alignment vertical="center" wrapText="1"/>
    </xf>
    <xf numFmtId="0" fontId="0" fillId="5" borderId="41" xfId="0" applyFill="1" applyBorder="1" applyAlignment="1">
      <alignment horizontal="center" vertical="center" wrapText="1"/>
    </xf>
    <xf numFmtId="0" fontId="0" fillId="5" borderId="45" xfId="0" applyFill="1" applyBorder="1" applyAlignment="1">
      <alignment horizontal="center" vertical="center" wrapText="1"/>
    </xf>
    <xf numFmtId="176" fontId="3" fillId="5" borderId="42" xfId="0" applyNumberFormat="1" applyFont="1" applyFill="1" applyBorder="1" applyAlignment="1">
      <alignment vertical="center" wrapText="1"/>
    </xf>
    <xf numFmtId="176" fontId="3" fillId="5" borderId="44" xfId="0" applyNumberFormat="1" applyFont="1" applyFill="1" applyBorder="1" applyAlignment="1">
      <alignment vertical="center" wrapText="1"/>
    </xf>
    <xf numFmtId="176" fontId="3" fillId="5" borderId="47" xfId="0" applyNumberFormat="1" applyFont="1" applyFill="1" applyBorder="1" applyAlignment="1">
      <alignment vertical="center" wrapText="1"/>
    </xf>
    <xf numFmtId="0" fontId="0" fillId="0" borderId="48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9" xfId="0" applyFill="1" applyBorder="1" applyAlignment="1">
      <alignment vertical="center"/>
    </xf>
    <xf numFmtId="0" fontId="5" fillId="0" borderId="0" xfId="0" applyFont="1" applyAlignment="1">
      <alignment vertical="center"/>
    </xf>
    <xf numFmtId="0" fontId="3" fillId="6" borderId="47" xfId="0" applyFont="1" applyFill="1" applyBorder="1" applyAlignment="1">
      <alignment vertical="center" wrapText="1"/>
    </xf>
    <xf numFmtId="0" fontId="0" fillId="0" borderId="50" xfId="0" applyBorder="1" applyAlignment="1">
      <alignment horizontal="center" vertical="center" wrapText="1"/>
    </xf>
    <xf numFmtId="0" fontId="3" fillId="0" borderId="5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51" xfId="0" applyFont="1" applyBorder="1" applyAlignment="1">
      <alignment vertical="center" wrapText="1"/>
    </xf>
    <xf numFmtId="176" fontId="3" fillId="0" borderId="0" xfId="0" applyNumberFormat="1" applyFont="1" applyFill="1" applyBorder="1" applyAlignment="1">
      <alignment vertical="center" wrapText="1"/>
    </xf>
    <xf numFmtId="0" fontId="0" fillId="0" borderId="51" xfId="0" applyBorder="1" applyAlignment="1">
      <alignment horizontal="center" vertical="center" wrapText="1"/>
    </xf>
    <xf numFmtId="176" fontId="3" fillId="0" borderId="52" xfId="0" applyNumberFormat="1" applyFont="1" applyBorder="1" applyAlignment="1">
      <alignment vertical="center" wrapText="1"/>
    </xf>
    <xf numFmtId="176" fontId="3" fillId="4" borderId="53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176" fontId="3" fillId="0" borderId="54" xfId="0" applyNumberFormat="1" applyFont="1" applyFill="1" applyBorder="1" applyAlignment="1">
      <alignment vertical="center" wrapText="1"/>
    </xf>
    <xf numFmtId="176" fontId="3" fillId="0" borderId="55" xfId="0" applyNumberFormat="1" applyFont="1" applyFill="1" applyBorder="1" applyAlignment="1">
      <alignment vertical="center" wrapText="1"/>
    </xf>
    <xf numFmtId="176" fontId="3" fillId="4" borderId="56" xfId="0" applyNumberFormat="1" applyFont="1" applyFill="1" applyBorder="1" applyAlignment="1">
      <alignment vertical="center" wrapText="1"/>
    </xf>
    <xf numFmtId="176" fontId="3" fillId="4" borderId="57" xfId="0" applyNumberFormat="1" applyFont="1" applyFill="1" applyBorder="1" applyAlignment="1">
      <alignment vertical="center" wrapText="1"/>
    </xf>
    <xf numFmtId="176" fontId="3" fillId="0" borderId="11" xfId="0" applyNumberFormat="1" applyFont="1" applyBorder="1" applyAlignment="1">
      <alignment vertical="center" wrapText="1"/>
    </xf>
    <xf numFmtId="0" fontId="3" fillId="0" borderId="1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6" borderId="13" xfId="0" applyFont="1" applyFill="1" applyBorder="1" applyAlignment="1">
      <alignment vertical="center"/>
    </xf>
    <xf numFmtId="0" fontId="3" fillId="6" borderId="4" xfId="0" applyFont="1" applyFill="1" applyBorder="1" applyAlignment="1">
      <alignment vertical="center"/>
    </xf>
    <xf numFmtId="0" fontId="3" fillId="6" borderId="5" xfId="0" applyFont="1" applyFill="1" applyBorder="1" applyAlignment="1">
      <alignment vertical="center"/>
    </xf>
    <xf numFmtId="0" fontId="3" fillId="6" borderId="5" xfId="0" applyFont="1" applyFill="1" applyBorder="1" applyAlignment="1">
      <alignment vertical="center" wrapText="1"/>
    </xf>
    <xf numFmtId="0" fontId="3" fillId="6" borderId="8" xfId="0" applyFont="1" applyFill="1" applyBorder="1" applyAlignment="1">
      <alignment vertical="center" wrapText="1"/>
    </xf>
    <xf numFmtId="0" fontId="3" fillId="6" borderId="11" xfId="0" applyFont="1" applyFill="1" applyBorder="1" applyAlignment="1">
      <alignment vertical="center" wrapText="1"/>
    </xf>
    <xf numFmtId="0" fontId="3" fillId="6" borderId="12" xfId="0" applyFont="1" applyFill="1" applyBorder="1" applyAlignment="1">
      <alignment vertical="center" wrapText="1"/>
    </xf>
    <xf numFmtId="176" fontId="3" fillId="6" borderId="23" xfId="0" applyNumberFormat="1" applyFont="1" applyFill="1" applyBorder="1" applyAlignment="1">
      <alignment vertical="center" wrapText="1"/>
    </xf>
    <xf numFmtId="0" fontId="0" fillId="6" borderId="13" xfId="0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176" fontId="3" fillId="2" borderId="23" xfId="0" applyNumberFormat="1" applyFont="1" applyFill="1" applyBorder="1" applyAlignment="1">
      <alignment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3" fillId="0" borderId="59" xfId="0" applyFont="1" applyBorder="1" applyAlignment="1">
      <alignment vertical="center"/>
    </xf>
    <xf numFmtId="0" fontId="3" fillId="0" borderId="59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60" xfId="0" applyFont="1" applyBorder="1" applyAlignment="1">
      <alignment vertical="center" wrapText="1"/>
    </xf>
    <xf numFmtId="176" fontId="3" fillId="0" borderId="61" xfId="0" applyNumberFormat="1" applyFont="1" applyFill="1" applyBorder="1" applyAlignment="1">
      <alignment vertical="center" wrapText="1"/>
    </xf>
    <xf numFmtId="0" fontId="0" fillId="0" borderId="58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176" fontId="3" fillId="0" borderId="14" xfId="0" applyNumberFormat="1" applyFont="1" applyBorder="1" applyAlignment="1">
      <alignment vertical="center" wrapText="1"/>
    </xf>
    <xf numFmtId="176" fontId="3" fillId="0" borderId="59" xfId="0" applyNumberFormat="1" applyFont="1" applyBorder="1" applyAlignment="1">
      <alignment vertical="center" wrapText="1"/>
    </xf>
    <xf numFmtId="176" fontId="3" fillId="0" borderId="62" xfId="0" applyNumberFormat="1" applyFont="1" applyFill="1" applyBorder="1" applyAlignment="1">
      <alignment vertical="center" wrapText="1"/>
    </xf>
    <xf numFmtId="176" fontId="3" fillId="0" borderId="26" xfId="0" applyNumberFormat="1" applyFont="1" applyBorder="1" applyAlignment="1">
      <alignment vertical="center" wrapText="1"/>
    </xf>
    <xf numFmtId="0" fontId="3" fillId="0" borderId="63" xfId="0" applyFont="1" applyFill="1" applyBorder="1" applyAlignment="1">
      <alignment vertical="center"/>
    </xf>
    <xf numFmtId="176" fontId="3" fillId="0" borderId="9" xfId="0" applyNumberFormat="1" applyFont="1" applyBorder="1" applyAlignment="1">
      <alignment vertical="center" wrapText="1"/>
    </xf>
    <xf numFmtId="176" fontId="3" fillId="4" borderId="64" xfId="0" applyNumberFormat="1" applyFont="1" applyFill="1" applyBorder="1" applyAlignment="1">
      <alignment vertical="center" wrapText="1"/>
    </xf>
    <xf numFmtId="176" fontId="3" fillId="7" borderId="65" xfId="0" applyNumberFormat="1" applyFont="1" applyFill="1" applyBorder="1" applyAlignment="1">
      <alignment vertical="center" wrapText="1"/>
    </xf>
    <xf numFmtId="176" fontId="3" fillId="4" borderId="62" xfId="0" applyNumberFormat="1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176" fontId="3" fillId="0" borderId="1" xfId="0" applyNumberFormat="1" applyFont="1" applyBorder="1" applyAlignment="1">
      <alignment vertical="center" wrapText="1"/>
    </xf>
    <xf numFmtId="0" fontId="3" fillId="0" borderId="28" xfId="0" applyFont="1" applyFill="1" applyBorder="1" applyAlignment="1">
      <alignment vertical="center"/>
    </xf>
    <xf numFmtId="176" fontId="3" fillId="0" borderId="17" xfId="0" applyNumberFormat="1" applyFont="1" applyBorder="1" applyAlignment="1">
      <alignment vertical="center" wrapText="1"/>
    </xf>
    <xf numFmtId="0" fontId="3" fillId="0" borderId="19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176" fontId="3" fillId="8" borderId="40" xfId="0" applyNumberFormat="1" applyFont="1" applyFill="1" applyBorder="1" applyAlignment="1">
      <alignment vertical="center" wrapText="1"/>
    </xf>
    <xf numFmtId="0" fontId="3" fillId="4" borderId="34" xfId="0" applyFont="1" applyFill="1" applyBorder="1" applyAlignment="1">
      <alignment vertical="center" wrapText="1"/>
    </xf>
    <xf numFmtId="0" fontId="3" fillId="0" borderId="66" xfId="0" applyFont="1" applyFill="1" applyBorder="1" applyAlignment="1">
      <alignment vertical="center"/>
    </xf>
    <xf numFmtId="0" fontId="3" fillId="0" borderId="66" xfId="0" applyFont="1" applyBorder="1" applyAlignment="1">
      <alignment vertical="center" wrapText="1"/>
    </xf>
    <xf numFmtId="0" fontId="3" fillId="0" borderId="66" xfId="0" applyFont="1" applyBorder="1" applyAlignment="1">
      <alignment vertical="center"/>
    </xf>
    <xf numFmtId="0" fontId="3" fillId="0" borderId="67" xfId="0" applyFont="1" applyFill="1" applyBorder="1" applyAlignment="1">
      <alignment vertical="center" wrapText="1"/>
    </xf>
    <xf numFmtId="0" fontId="3" fillId="0" borderId="66" xfId="0" applyFont="1" applyFill="1" applyBorder="1" applyAlignment="1">
      <alignment vertical="center" wrapText="1"/>
    </xf>
    <xf numFmtId="176" fontId="3" fillId="0" borderId="66" xfId="0" applyNumberFormat="1" applyFont="1" applyBorder="1" applyAlignment="1">
      <alignment vertical="center" wrapText="1"/>
    </xf>
    <xf numFmtId="0" fontId="3" fillId="0" borderId="30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vertical="center" wrapText="1"/>
    </xf>
    <xf numFmtId="0" fontId="3" fillId="0" borderId="68" xfId="0" applyFont="1" applyBorder="1" applyAlignment="1">
      <alignment vertical="center"/>
    </xf>
    <xf numFmtId="176" fontId="3" fillId="0" borderId="69" xfId="0" applyNumberFormat="1" applyFont="1" applyBorder="1" applyAlignment="1">
      <alignment vertical="center" wrapText="1"/>
    </xf>
    <xf numFmtId="176" fontId="3" fillId="0" borderId="12" xfId="0" applyNumberFormat="1" applyFont="1" applyBorder="1" applyAlignment="1">
      <alignment vertical="center" wrapText="1"/>
    </xf>
    <xf numFmtId="176" fontId="3" fillId="0" borderId="33" xfId="0" applyNumberFormat="1" applyFont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176" fontId="3" fillId="0" borderId="70" xfId="0" applyNumberFormat="1" applyFont="1" applyBorder="1" applyAlignment="1">
      <alignment vertical="center" wrapText="1"/>
    </xf>
    <xf numFmtId="176" fontId="3" fillId="4" borderId="71" xfId="0" applyNumberFormat="1" applyFont="1" applyFill="1" applyBorder="1" applyAlignment="1">
      <alignment vertical="center" wrapText="1"/>
    </xf>
    <xf numFmtId="176" fontId="3" fillId="4" borderId="72" xfId="0" applyNumberFormat="1" applyFont="1" applyFill="1" applyBorder="1" applyAlignment="1">
      <alignment vertical="center" wrapText="1"/>
    </xf>
    <xf numFmtId="176" fontId="3" fillId="0" borderId="13" xfId="0" applyNumberFormat="1" applyFont="1" applyFill="1" applyBorder="1" applyAlignment="1">
      <alignment vertical="center" wrapText="1"/>
    </xf>
    <xf numFmtId="0" fontId="3" fillId="4" borderId="73" xfId="0" applyFont="1" applyFill="1" applyBorder="1" applyAlignment="1">
      <alignment vertical="center"/>
    </xf>
    <xf numFmtId="0" fontId="3" fillId="9" borderId="54" xfId="0" applyFont="1" applyFill="1" applyBorder="1" applyAlignment="1">
      <alignment vertical="center"/>
    </xf>
    <xf numFmtId="0" fontId="3" fillId="9" borderId="74" xfId="0" applyFont="1" applyFill="1" applyBorder="1" applyAlignment="1">
      <alignment vertical="center"/>
    </xf>
    <xf numFmtId="0" fontId="3" fillId="9" borderId="74" xfId="0" applyFont="1" applyFill="1" applyBorder="1" applyAlignment="1">
      <alignment vertical="center" wrapText="1"/>
    </xf>
    <xf numFmtId="0" fontId="3" fillId="9" borderId="54" xfId="0" applyFont="1" applyFill="1" applyBorder="1" applyAlignment="1">
      <alignment vertical="center" wrapText="1"/>
    </xf>
    <xf numFmtId="0" fontId="3" fillId="9" borderId="49" xfId="0" applyFont="1" applyFill="1" applyBorder="1" applyAlignment="1">
      <alignment vertical="center" wrapText="1"/>
    </xf>
    <xf numFmtId="0" fontId="3" fillId="4" borderId="71" xfId="0" applyFont="1" applyFill="1" applyBorder="1" applyAlignment="1">
      <alignment vertical="center" wrapText="1"/>
    </xf>
    <xf numFmtId="0" fontId="3" fillId="4" borderId="72" xfId="0" applyFont="1" applyFill="1" applyBorder="1" applyAlignment="1">
      <alignment vertical="center"/>
    </xf>
    <xf numFmtId="0" fontId="3" fillId="4" borderId="75" xfId="0" applyFont="1" applyFill="1" applyBorder="1" applyAlignment="1">
      <alignment vertical="center" wrapText="1"/>
    </xf>
    <xf numFmtId="176" fontId="3" fillId="10" borderId="76" xfId="0" applyNumberFormat="1" applyFont="1" applyFill="1" applyBorder="1" applyAlignment="1">
      <alignment vertical="center" wrapText="1"/>
    </xf>
    <xf numFmtId="0" fontId="0" fillId="0" borderId="77" xfId="0" applyBorder="1" applyAlignment="1">
      <alignment vertical="center"/>
    </xf>
    <xf numFmtId="0" fontId="3" fillId="7" borderId="78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6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0" fillId="6" borderId="12" xfId="0" applyFill="1" applyBorder="1" applyAlignment="1">
      <alignment horizontal="center" vertical="center" wrapText="1"/>
    </xf>
    <xf numFmtId="0" fontId="0" fillId="7" borderId="12" xfId="0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3" fillId="6" borderId="28" xfId="0" applyFont="1" applyFill="1" applyBorder="1" applyAlignment="1">
      <alignment vertical="center"/>
    </xf>
    <xf numFmtId="0" fontId="3" fillId="6" borderId="29" xfId="0" applyFont="1" applyFill="1" applyBorder="1" applyAlignment="1">
      <alignment vertical="center"/>
    </xf>
    <xf numFmtId="0" fontId="3" fillId="6" borderId="18" xfId="0" applyFont="1" applyFill="1" applyBorder="1" applyAlignment="1">
      <alignment vertical="center"/>
    </xf>
    <xf numFmtId="0" fontId="3" fillId="6" borderId="18" xfId="0" applyFont="1" applyFill="1" applyBorder="1" applyAlignment="1">
      <alignment vertical="center" wrapText="1"/>
    </xf>
    <xf numFmtId="0" fontId="3" fillId="6" borderId="30" xfId="0" applyFont="1" applyFill="1" applyBorder="1" applyAlignment="1">
      <alignment vertical="center" wrapText="1"/>
    </xf>
    <xf numFmtId="0" fontId="3" fillId="6" borderId="17" xfId="0" applyFont="1" applyFill="1" applyBorder="1" applyAlignment="1">
      <alignment vertical="center" wrapText="1"/>
    </xf>
    <xf numFmtId="0" fontId="3" fillId="6" borderId="33" xfId="0" applyFont="1" applyFill="1" applyBorder="1" applyAlignment="1">
      <alignment vertical="center" wrapText="1"/>
    </xf>
    <xf numFmtId="176" fontId="3" fillId="6" borderId="32" xfId="0" applyNumberFormat="1" applyFont="1" applyFill="1" applyBorder="1" applyAlignment="1">
      <alignment vertical="center" wrapText="1"/>
    </xf>
    <xf numFmtId="0" fontId="0" fillId="6" borderId="28" xfId="0" applyFill="1" applyBorder="1" applyAlignment="1">
      <alignment horizontal="center" vertical="center" wrapText="1"/>
    </xf>
    <xf numFmtId="0" fontId="0" fillId="6" borderId="33" xfId="0" applyFill="1" applyBorder="1" applyAlignment="1">
      <alignment horizontal="center" vertical="center" wrapText="1"/>
    </xf>
    <xf numFmtId="176" fontId="3" fillId="0" borderId="7" xfId="0" applyNumberFormat="1" applyFont="1" applyFill="1" applyBorder="1" applyAlignment="1">
      <alignment vertical="center" wrapText="1"/>
    </xf>
    <xf numFmtId="176" fontId="3" fillId="11" borderId="64" xfId="0" applyNumberFormat="1" applyFont="1" applyFill="1" applyBorder="1" applyAlignment="1">
      <alignment vertical="center" wrapText="1"/>
    </xf>
    <xf numFmtId="0" fontId="3" fillId="2" borderId="24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/>
    </xf>
    <xf numFmtId="176" fontId="3" fillId="0" borderId="59" xfId="0" applyNumberFormat="1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/>
    </xf>
    <xf numFmtId="176" fontId="3" fillId="0" borderId="2" xfId="0" applyNumberFormat="1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vertical="center" wrapText="1"/>
    </xf>
    <xf numFmtId="0" fontId="3" fillId="0" borderId="26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 wrapText="1"/>
    </xf>
    <xf numFmtId="176" fontId="3" fillId="0" borderId="4" xfId="0" applyNumberFormat="1" applyFont="1" applyFill="1" applyBorder="1" applyAlignment="1">
      <alignment vertical="center" wrapText="1"/>
    </xf>
    <xf numFmtId="0" fontId="3" fillId="0" borderId="59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/>
    </xf>
    <xf numFmtId="0" fontId="3" fillId="9" borderId="12" xfId="0" applyFont="1" applyFill="1" applyBorder="1" applyAlignment="1">
      <alignment vertical="center"/>
    </xf>
    <xf numFmtId="0" fontId="3" fillId="9" borderId="4" xfId="0" applyFont="1" applyFill="1" applyBorder="1" applyAlignment="1">
      <alignment vertical="center"/>
    </xf>
    <xf numFmtId="0" fontId="3" fillId="9" borderId="5" xfId="0" applyFont="1" applyFill="1" applyBorder="1" applyAlignment="1">
      <alignment vertical="center"/>
    </xf>
    <xf numFmtId="0" fontId="3" fillId="9" borderId="5" xfId="0" applyFont="1" applyFill="1" applyBorder="1" applyAlignment="1">
      <alignment vertical="center" wrapText="1"/>
    </xf>
    <xf numFmtId="0" fontId="3" fillId="9" borderId="8" xfId="0" applyFont="1" applyFill="1" applyBorder="1" applyAlignment="1">
      <alignment vertical="center" wrapText="1"/>
    </xf>
    <xf numFmtId="0" fontId="3" fillId="9" borderId="11" xfId="0" applyFont="1" applyFill="1" applyBorder="1" applyAlignment="1">
      <alignment vertical="center" wrapText="1"/>
    </xf>
    <xf numFmtId="0" fontId="3" fillId="9" borderId="12" xfId="0" applyFont="1" applyFill="1" applyBorder="1" applyAlignment="1">
      <alignment vertical="center" wrapText="1"/>
    </xf>
    <xf numFmtId="176" fontId="3" fillId="9" borderId="12" xfId="0" applyNumberFormat="1" applyFont="1" applyFill="1" applyBorder="1" applyAlignment="1">
      <alignment vertical="center" wrapText="1"/>
    </xf>
    <xf numFmtId="0" fontId="0" fillId="9" borderId="13" xfId="0" applyFill="1" applyBorder="1" applyAlignment="1">
      <alignment horizontal="center" vertical="center" wrapText="1"/>
    </xf>
    <xf numFmtId="0" fontId="0" fillId="9" borderId="12" xfId="0" applyFill="1" applyBorder="1" applyAlignment="1">
      <alignment horizontal="center" vertical="center" wrapText="1"/>
    </xf>
    <xf numFmtId="176" fontId="3" fillId="9" borderId="26" xfId="0" applyNumberFormat="1" applyFont="1" applyFill="1" applyBorder="1" applyAlignment="1">
      <alignment vertical="center" wrapText="1"/>
    </xf>
    <xf numFmtId="176" fontId="3" fillId="9" borderId="2" xfId="0" applyNumberFormat="1" applyFont="1" applyFill="1" applyBorder="1" applyAlignment="1">
      <alignment vertical="center" wrapText="1"/>
    </xf>
    <xf numFmtId="176" fontId="3" fillId="9" borderId="4" xfId="0" applyNumberFormat="1" applyFont="1" applyFill="1" applyBorder="1" applyAlignment="1">
      <alignment vertical="center" wrapText="1"/>
    </xf>
    <xf numFmtId="176" fontId="3" fillId="9" borderId="8" xfId="0" applyNumberFormat="1" applyFont="1" applyFill="1" applyBorder="1" applyAlignment="1">
      <alignment vertical="center" wrapText="1"/>
    </xf>
    <xf numFmtId="0" fontId="0" fillId="9" borderId="0" xfId="0" applyFill="1" applyAlignment="1">
      <alignment vertical="center"/>
    </xf>
    <xf numFmtId="0" fontId="3" fillId="9" borderId="51" xfId="0" applyFont="1" applyFill="1" applyBorder="1" applyAlignment="1">
      <alignment vertical="center"/>
    </xf>
    <xf numFmtId="0" fontId="3" fillId="9" borderId="9" xfId="0" applyFont="1" applyFill="1" applyBorder="1" applyAlignment="1">
      <alignment vertical="center"/>
    </xf>
    <xf numFmtId="176" fontId="3" fillId="9" borderId="23" xfId="0" applyNumberFormat="1" applyFont="1" applyFill="1" applyBorder="1" applyAlignment="1">
      <alignment vertical="center" wrapText="1"/>
    </xf>
    <xf numFmtId="176" fontId="3" fillId="9" borderId="11" xfId="0" applyNumberFormat="1" applyFont="1" applyFill="1" applyBorder="1" applyAlignment="1">
      <alignment vertical="center" wrapText="1"/>
    </xf>
    <xf numFmtId="176" fontId="3" fillId="9" borderId="5" xfId="0" applyNumberFormat="1" applyFont="1" applyFill="1" applyBorder="1" applyAlignment="1">
      <alignment vertical="center" wrapText="1"/>
    </xf>
    <xf numFmtId="0" fontId="3" fillId="9" borderId="2" xfId="0" applyFont="1" applyFill="1" applyBorder="1" applyAlignment="1">
      <alignment vertical="center"/>
    </xf>
    <xf numFmtId="0" fontId="3" fillId="9" borderId="2" xfId="0" applyFont="1" applyFill="1" applyBorder="1" applyAlignment="1">
      <alignment vertical="center" wrapText="1"/>
    </xf>
    <xf numFmtId="0" fontId="3" fillId="9" borderId="10" xfId="0" applyFont="1" applyFill="1" applyBorder="1" applyAlignment="1">
      <alignment vertical="center" wrapText="1"/>
    </xf>
    <xf numFmtId="0" fontId="3" fillId="9" borderId="26" xfId="0" applyFont="1" applyFill="1" applyBorder="1" applyAlignment="1">
      <alignment vertical="center" wrapText="1"/>
    </xf>
    <xf numFmtId="0" fontId="3" fillId="9" borderId="19" xfId="0" applyFont="1" applyFill="1" applyBorder="1" applyAlignment="1">
      <alignment vertical="center" wrapText="1"/>
    </xf>
    <xf numFmtId="176" fontId="3" fillId="9" borderId="19" xfId="0" applyNumberFormat="1" applyFont="1" applyFill="1" applyBorder="1" applyAlignment="1">
      <alignment vertical="center" wrapText="1"/>
    </xf>
    <xf numFmtId="0" fontId="0" fillId="9" borderId="24" xfId="0" applyFill="1" applyBorder="1" applyAlignment="1">
      <alignment horizontal="center" vertical="center" wrapText="1"/>
    </xf>
    <xf numFmtId="0" fontId="0" fillId="9" borderId="19" xfId="0" applyFill="1" applyBorder="1" applyAlignment="1">
      <alignment horizontal="center" vertical="center" wrapText="1"/>
    </xf>
    <xf numFmtId="176" fontId="3" fillId="9" borderId="1" xfId="0" applyNumberFormat="1" applyFont="1" applyFill="1" applyBorder="1" applyAlignment="1">
      <alignment vertical="center" wrapText="1"/>
    </xf>
    <xf numFmtId="176" fontId="3" fillId="9" borderId="10" xfId="0" applyNumberFormat="1" applyFont="1" applyFill="1" applyBorder="1" applyAlignment="1">
      <alignment vertical="center" wrapText="1"/>
    </xf>
    <xf numFmtId="176" fontId="3" fillId="9" borderId="15" xfId="0" applyNumberFormat="1" applyFont="1" applyFill="1" applyBorder="1" applyAlignment="1">
      <alignment vertical="center" wrapText="1"/>
    </xf>
    <xf numFmtId="176" fontId="3" fillId="9" borderId="9" xfId="0" applyNumberFormat="1" applyFont="1" applyFill="1" applyBorder="1" applyAlignment="1">
      <alignment vertical="center" wrapText="1"/>
    </xf>
    <xf numFmtId="0" fontId="3" fillId="9" borderId="36" xfId="0" applyFont="1" applyFill="1" applyBorder="1" applyAlignment="1">
      <alignment vertical="center"/>
    </xf>
    <xf numFmtId="0" fontId="3" fillId="9" borderId="36" xfId="0" applyFont="1" applyFill="1" applyBorder="1" applyAlignment="1">
      <alignment vertical="center" wrapText="1"/>
    </xf>
    <xf numFmtId="0" fontId="3" fillId="9" borderId="37" xfId="0" applyFont="1" applyFill="1" applyBorder="1" applyAlignment="1">
      <alignment vertical="center" wrapText="1"/>
    </xf>
    <xf numFmtId="0" fontId="3" fillId="9" borderId="38" xfId="0" applyFont="1" applyFill="1" applyBorder="1" applyAlignment="1">
      <alignment vertical="center" wrapText="1"/>
    </xf>
    <xf numFmtId="0" fontId="3" fillId="9" borderId="39" xfId="0" applyFont="1" applyFill="1" applyBorder="1" applyAlignment="1">
      <alignment vertical="center" wrapText="1"/>
    </xf>
    <xf numFmtId="176" fontId="3" fillId="9" borderId="40" xfId="0" applyNumberFormat="1" applyFont="1" applyFill="1" applyBorder="1" applyAlignment="1">
      <alignment vertical="center" wrapText="1"/>
    </xf>
    <xf numFmtId="0" fontId="0" fillId="9" borderId="34" xfId="0" applyFill="1" applyBorder="1" applyAlignment="1">
      <alignment horizontal="center" vertical="center" wrapText="1"/>
    </xf>
    <xf numFmtId="0" fontId="0" fillId="9" borderId="39" xfId="0" applyFill="1" applyBorder="1" applyAlignment="1">
      <alignment horizontal="center" vertical="center" wrapText="1"/>
    </xf>
    <xf numFmtId="176" fontId="3" fillId="9" borderId="38" xfId="0" applyNumberFormat="1" applyFont="1" applyFill="1" applyBorder="1" applyAlignment="1">
      <alignment vertical="center" wrapText="1"/>
    </xf>
    <xf numFmtId="176" fontId="3" fillId="9" borderId="36" xfId="0" applyNumberFormat="1" applyFont="1" applyFill="1" applyBorder="1" applyAlignment="1">
      <alignment vertical="center" wrapText="1"/>
    </xf>
    <xf numFmtId="176" fontId="3" fillId="9" borderId="35" xfId="0" applyNumberFormat="1" applyFont="1" applyFill="1" applyBorder="1" applyAlignment="1">
      <alignment vertical="center" wrapText="1"/>
    </xf>
    <xf numFmtId="176" fontId="3" fillId="9" borderId="37" xfId="0" applyNumberFormat="1" applyFont="1" applyFill="1" applyBorder="1" applyAlignment="1">
      <alignment vertical="center" wrapText="1"/>
    </xf>
    <xf numFmtId="0" fontId="3" fillId="4" borderId="53" xfId="0" applyFont="1" applyFill="1" applyBorder="1" applyAlignment="1">
      <alignment vertical="center"/>
    </xf>
    <xf numFmtId="176" fontId="3" fillId="4" borderId="6" xfId="0" applyNumberFormat="1" applyFont="1" applyFill="1" applyBorder="1" applyAlignment="1">
      <alignment vertical="center" wrapText="1"/>
    </xf>
    <xf numFmtId="176" fontId="3" fillId="11" borderId="65" xfId="0" applyNumberFormat="1" applyFont="1" applyFill="1" applyBorder="1" applyAlignment="1">
      <alignment vertical="center" wrapText="1"/>
    </xf>
    <xf numFmtId="0" fontId="3" fillId="7" borderId="79" xfId="0" applyFont="1" applyFill="1" applyBorder="1" applyAlignment="1">
      <alignment vertical="center" wrapText="1"/>
    </xf>
    <xf numFmtId="0" fontId="3" fillId="7" borderId="72" xfId="0" applyFont="1" applyFill="1" applyBorder="1" applyAlignment="1">
      <alignment vertical="center"/>
    </xf>
    <xf numFmtId="0" fontId="9" fillId="7" borderId="80" xfId="0" applyFont="1" applyFill="1" applyBorder="1" applyAlignment="1">
      <alignment vertical="center" wrapText="1"/>
    </xf>
    <xf numFmtId="0" fontId="9" fillId="7" borderId="81" xfId="0" applyFont="1" applyFill="1" applyBorder="1" applyAlignment="1">
      <alignment vertical="center" wrapText="1"/>
    </xf>
    <xf numFmtId="0" fontId="6" fillId="7" borderId="53" xfId="0" applyFont="1" applyFill="1" applyBorder="1" applyAlignment="1">
      <alignment vertical="center" wrapText="1"/>
    </xf>
    <xf numFmtId="0" fontId="6" fillId="7" borderId="72" xfId="0" applyFont="1" applyFill="1" applyBorder="1" applyAlignment="1">
      <alignment vertical="center" wrapText="1"/>
    </xf>
    <xf numFmtId="176" fontId="6" fillId="4" borderId="64" xfId="0" applyNumberFormat="1" applyFont="1" applyFill="1" applyBorder="1" applyAlignment="1">
      <alignment vertical="center" wrapText="1"/>
    </xf>
    <xf numFmtId="176" fontId="6" fillId="9" borderId="82" xfId="0" applyNumberFormat="1" applyFont="1" applyFill="1" applyBorder="1" applyAlignment="1">
      <alignment vertical="center" wrapText="1"/>
    </xf>
    <xf numFmtId="176" fontId="6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76" fontId="10" fillId="7" borderId="83" xfId="0" applyNumberFormat="1" applyFont="1" applyFill="1" applyBorder="1" applyAlignment="1">
      <alignment vertical="center" wrapText="1"/>
    </xf>
    <xf numFmtId="0" fontId="3" fillId="7" borderId="84" xfId="0" applyFont="1" applyFill="1" applyBorder="1" applyAlignment="1">
      <alignment horizontal="center" vertical="center" wrapText="1"/>
    </xf>
    <xf numFmtId="0" fontId="3" fillId="7" borderId="85" xfId="0" applyFont="1" applyFill="1" applyBorder="1" applyAlignment="1">
      <alignment vertical="center" wrapText="1"/>
    </xf>
    <xf numFmtId="0" fontId="3" fillId="7" borderId="86" xfId="0" applyFont="1" applyFill="1" applyBorder="1" applyAlignment="1">
      <alignment vertical="center"/>
    </xf>
    <xf numFmtId="176" fontId="10" fillId="7" borderId="87" xfId="0" applyNumberFormat="1" applyFont="1" applyFill="1" applyBorder="1" applyAlignment="1">
      <alignment vertical="center" wrapText="1"/>
    </xf>
    <xf numFmtId="0" fontId="6" fillId="7" borderId="88" xfId="0" applyFont="1" applyFill="1" applyBorder="1" applyAlignment="1">
      <alignment vertical="center" wrapText="1"/>
    </xf>
    <xf numFmtId="0" fontId="6" fillId="7" borderId="86" xfId="0" applyFont="1" applyFill="1" applyBorder="1" applyAlignment="1">
      <alignment vertical="center" wrapText="1"/>
    </xf>
    <xf numFmtId="176" fontId="3" fillId="4" borderId="89" xfId="0" applyNumberFormat="1" applyFont="1" applyFill="1" applyBorder="1" applyAlignment="1">
      <alignment vertical="center" wrapText="1"/>
    </xf>
    <xf numFmtId="176" fontId="3" fillId="10" borderId="54" xfId="0" applyNumberFormat="1" applyFont="1" applyFill="1" applyBorder="1" applyAlignment="1">
      <alignment vertical="center" wrapText="1"/>
    </xf>
    <xf numFmtId="0" fontId="11" fillId="7" borderId="72" xfId="0" applyFont="1" applyFill="1" applyBorder="1" applyAlignment="1">
      <alignment vertical="center" wrapText="1"/>
    </xf>
    <xf numFmtId="0" fontId="11" fillId="7" borderId="86" xfId="0" applyFont="1" applyFill="1" applyBorder="1" applyAlignment="1">
      <alignment vertical="center" wrapText="1"/>
    </xf>
    <xf numFmtId="0" fontId="3" fillId="7" borderId="75" xfId="0" applyFont="1" applyFill="1" applyBorder="1" applyAlignment="1">
      <alignment horizontal="center" vertical="center" wrapText="1"/>
    </xf>
    <xf numFmtId="176" fontId="5" fillId="7" borderId="83" xfId="0" applyNumberFormat="1" applyFont="1" applyFill="1" applyBorder="1" applyAlignment="1">
      <alignment vertical="center" wrapText="1"/>
    </xf>
    <xf numFmtId="176" fontId="5" fillId="7" borderId="5" xfId="0" applyNumberFormat="1" applyFont="1" applyFill="1" applyBorder="1" applyAlignment="1">
      <alignment vertical="center" wrapText="1"/>
    </xf>
    <xf numFmtId="176" fontId="5" fillId="7" borderId="23" xfId="0" applyNumberFormat="1" applyFont="1" applyFill="1" applyBorder="1" applyAlignment="1">
      <alignment vertical="center" wrapText="1"/>
    </xf>
    <xf numFmtId="176" fontId="2" fillId="7" borderId="90" xfId="0" applyNumberFormat="1" applyFont="1" applyFill="1" applyBorder="1" applyAlignment="1">
      <alignment vertical="center" wrapText="1"/>
    </xf>
    <xf numFmtId="176" fontId="5" fillId="7" borderId="87" xfId="0" applyNumberFormat="1" applyFont="1" applyFill="1" applyBorder="1" applyAlignment="1">
      <alignment vertical="center" wrapText="1"/>
    </xf>
    <xf numFmtId="176" fontId="5" fillId="7" borderId="86" xfId="0" applyNumberFormat="1" applyFont="1" applyFill="1" applyBorder="1" applyAlignment="1">
      <alignment vertical="center" wrapText="1"/>
    </xf>
    <xf numFmtId="176" fontId="5" fillId="7" borderId="91" xfId="0" applyNumberFormat="1" applyFont="1" applyFill="1" applyBorder="1" applyAlignment="1">
      <alignment vertical="center" wrapText="1"/>
    </xf>
    <xf numFmtId="0" fontId="3" fillId="0" borderId="51" xfId="0" applyFont="1" applyFill="1" applyBorder="1" applyAlignment="1">
      <alignment vertical="center"/>
    </xf>
    <xf numFmtId="0" fontId="3" fillId="0" borderId="59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51" xfId="0" applyFont="1" applyFill="1" applyBorder="1" applyAlignment="1">
      <alignment vertical="center" wrapText="1"/>
    </xf>
    <xf numFmtId="0" fontId="0" fillId="0" borderId="50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vertical="center" wrapText="1"/>
    </xf>
    <xf numFmtId="0" fontId="3" fillId="9" borderId="19" xfId="0" applyFont="1" applyFill="1" applyBorder="1" applyAlignment="1">
      <alignment vertical="center"/>
    </xf>
    <xf numFmtId="0" fontId="3" fillId="9" borderId="1" xfId="0" applyFont="1" applyFill="1" applyBorder="1" applyAlignment="1">
      <alignment vertical="center"/>
    </xf>
    <xf numFmtId="0" fontId="3" fillId="0" borderId="92" xfId="0" applyFont="1" applyFill="1" applyBorder="1" applyAlignment="1">
      <alignment vertical="center"/>
    </xf>
    <xf numFmtId="0" fontId="3" fillId="0" borderId="93" xfId="0" applyFont="1" applyFill="1" applyBorder="1" applyAlignment="1">
      <alignment vertical="center"/>
    </xf>
    <xf numFmtId="0" fontId="3" fillId="0" borderId="94" xfId="0" applyFont="1" applyFill="1" applyBorder="1" applyAlignment="1">
      <alignment vertical="center"/>
    </xf>
    <xf numFmtId="0" fontId="3" fillId="0" borderId="95" xfId="0" applyFont="1" applyFill="1" applyBorder="1" applyAlignment="1">
      <alignment vertical="center" wrapText="1"/>
    </xf>
    <xf numFmtId="0" fontId="3" fillId="0" borderId="96" xfId="0" applyFont="1" applyFill="1" applyBorder="1" applyAlignment="1">
      <alignment vertical="center" wrapText="1"/>
    </xf>
    <xf numFmtId="0" fontId="3" fillId="0" borderId="97" xfId="0" applyFont="1" applyFill="1" applyBorder="1" applyAlignment="1">
      <alignment vertical="center" wrapText="1"/>
    </xf>
    <xf numFmtId="0" fontId="3" fillId="0" borderId="94" xfId="0" applyFont="1" applyFill="1" applyBorder="1" applyAlignment="1">
      <alignment vertical="center" wrapText="1"/>
    </xf>
    <xf numFmtId="0" fontId="3" fillId="0" borderId="98" xfId="0" applyFont="1" applyFill="1" applyBorder="1" applyAlignment="1">
      <alignment vertical="center" wrapText="1"/>
    </xf>
    <xf numFmtId="176" fontId="3" fillId="0" borderId="99" xfId="0" applyNumberFormat="1" applyFont="1" applyFill="1" applyBorder="1" applyAlignment="1">
      <alignment vertical="center" wrapText="1"/>
    </xf>
    <xf numFmtId="0" fontId="0" fillId="0" borderId="100" xfId="0" applyFill="1" applyBorder="1" applyAlignment="1">
      <alignment horizontal="center" vertical="center" wrapText="1"/>
    </xf>
    <xf numFmtId="0" fontId="0" fillId="0" borderId="98" xfId="0" applyFill="1" applyBorder="1" applyAlignment="1">
      <alignment horizontal="center" vertical="center" wrapText="1"/>
    </xf>
    <xf numFmtId="176" fontId="3" fillId="0" borderId="97" xfId="0" applyNumberFormat="1" applyFont="1" applyFill="1" applyBorder="1" applyAlignment="1">
      <alignment vertical="center" wrapText="1"/>
    </xf>
    <xf numFmtId="176" fontId="3" fillId="0" borderId="94" xfId="0" applyNumberFormat="1" applyFont="1" applyFill="1" applyBorder="1" applyAlignment="1">
      <alignment vertical="center" wrapText="1"/>
    </xf>
    <xf numFmtId="176" fontId="3" fillId="0" borderId="101" xfId="0" applyNumberFormat="1" applyFont="1" applyFill="1" applyBorder="1" applyAlignment="1">
      <alignment vertical="center" wrapText="1"/>
    </xf>
    <xf numFmtId="176" fontId="3" fillId="0" borderId="102" xfId="0" applyNumberFormat="1" applyFont="1" applyFill="1" applyBorder="1" applyAlignment="1">
      <alignment vertical="center" wrapText="1"/>
    </xf>
    <xf numFmtId="0" fontId="3" fillId="0" borderId="103" xfId="0" applyFont="1" applyFill="1" applyBorder="1" applyAlignment="1">
      <alignment vertical="center"/>
    </xf>
    <xf numFmtId="176" fontId="3" fillId="0" borderId="104" xfId="0" applyNumberFormat="1" applyFont="1" applyFill="1" applyBorder="1" applyAlignment="1">
      <alignment vertical="center" wrapText="1"/>
    </xf>
    <xf numFmtId="0" fontId="3" fillId="0" borderId="105" xfId="0" applyFont="1" applyFill="1" applyBorder="1" applyAlignment="1">
      <alignment vertical="center"/>
    </xf>
    <xf numFmtId="0" fontId="3" fillId="0" borderId="106" xfId="0" applyFont="1" applyFill="1" applyBorder="1" applyAlignment="1">
      <alignment vertical="center"/>
    </xf>
    <xf numFmtId="0" fontId="3" fillId="0" borderId="107" xfId="0" applyFont="1" applyFill="1" applyBorder="1" applyAlignment="1">
      <alignment vertical="center"/>
    </xf>
    <xf numFmtId="0" fontId="3" fillId="0" borderId="108" xfId="0" applyFont="1" applyFill="1" applyBorder="1" applyAlignment="1">
      <alignment vertical="center" wrapText="1"/>
    </xf>
    <xf numFmtId="0" fontId="3" fillId="0" borderId="108" xfId="0" applyFont="1" applyFill="1" applyBorder="1" applyAlignment="1">
      <alignment vertical="center"/>
    </xf>
    <xf numFmtId="0" fontId="3" fillId="0" borderId="109" xfId="0" applyFont="1" applyFill="1" applyBorder="1" applyAlignment="1">
      <alignment vertical="center" wrapText="1"/>
    </xf>
    <xf numFmtId="0" fontId="3" fillId="0" borderId="110" xfId="0" applyFont="1" applyFill="1" applyBorder="1" applyAlignment="1">
      <alignment vertical="center" wrapText="1"/>
    </xf>
    <xf numFmtId="0" fontId="3" fillId="0" borderId="107" xfId="0" applyFont="1" applyFill="1" applyBorder="1" applyAlignment="1">
      <alignment vertical="center" wrapText="1"/>
    </xf>
    <xf numFmtId="0" fontId="3" fillId="0" borderId="111" xfId="0" applyFont="1" applyFill="1" applyBorder="1" applyAlignment="1">
      <alignment vertical="center" wrapText="1"/>
    </xf>
    <xf numFmtId="176" fontId="3" fillId="0" borderId="112" xfId="0" applyNumberFormat="1" applyFont="1" applyFill="1" applyBorder="1" applyAlignment="1">
      <alignment vertical="center" wrapText="1"/>
    </xf>
    <xf numFmtId="0" fontId="0" fillId="0" borderId="113" xfId="0" applyFill="1" applyBorder="1" applyAlignment="1">
      <alignment horizontal="center" vertical="center" wrapText="1"/>
    </xf>
    <xf numFmtId="0" fontId="0" fillId="0" borderId="111" xfId="0" applyFill="1" applyBorder="1" applyAlignment="1">
      <alignment horizontal="center" vertical="center" wrapText="1"/>
    </xf>
    <xf numFmtId="176" fontId="3" fillId="0" borderId="110" xfId="0" applyNumberFormat="1" applyFont="1" applyFill="1" applyBorder="1" applyAlignment="1">
      <alignment vertical="center" wrapText="1"/>
    </xf>
    <xf numFmtId="176" fontId="3" fillId="0" borderId="107" xfId="0" applyNumberFormat="1" applyFont="1" applyFill="1" applyBorder="1" applyAlignment="1">
      <alignment vertical="center" wrapText="1"/>
    </xf>
    <xf numFmtId="176" fontId="3" fillId="0" borderId="114" xfId="0" applyNumberFormat="1" applyFont="1" applyFill="1" applyBorder="1" applyAlignment="1">
      <alignment vertical="center" wrapText="1"/>
    </xf>
    <xf numFmtId="176" fontId="3" fillId="0" borderId="115" xfId="0" applyNumberFormat="1" applyFont="1" applyFill="1" applyBorder="1" applyAlignment="1">
      <alignment vertical="center" wrapText="1"/>
    </xf>
    <xf numFmtId="0" fontId="3" fillId="7" borderId="116" xfId="0" applyFont="1" applyFill="1" applyBorder="1" applyAlignment="1">
      <alignment horizontal="center" vertical="center"/>
    </xf>
    <xf numFmtId="0" fontId="3" fillId="7" borderId="78" xfId="0" applyFont="1" applyFill="1" applyBorder="1" applyAlignment="1">
      <alignment horizontal="center" vertical="center"/>
    </xf>
    <xf numFmtId="0" fontId="3" fillId="7" borderId="117" xfId="0" applyFont="1" applyFill="1" applyBorder="1" applyAlignment="1">
      <alignment horizontal="center" vertical="center"/>
    </xf>
    <xf numFmtId="0" fontId="3" fillId="7" borderId="116" xfId="0" applyFont="1" applyFill="1" applyBorder="1" applyAlignment="1">
      <alignment horizontal="center" vertical="center" wrapText="1"/>
    </xf>
    <xf numFmtId="0" fontId="3" fillId="7" borderId="117" xfId="0" applyFont="1" applyFill="1" applyBorder="1" applyAlignment="1">
      <alignment horizontal="center" vertical="center" wrapText="1"/>
    </xf>
    <xf numFmtId="0" fontId="3" fillId="3" borderId="118" xfId="0" applyFont="1" applyFill="1" applyBorder="1" applyAlignment="1">
      <alignment horizontal="center" vertical="center"/>
    </xf>
    <xf numFmtId="0" fontId="3" fillId="3" borderId="119" xfId="0" applyFont="1" applyFill="1" applyBorder="1" applyAlignment="1">
      <alignment horizontal="center" vertical="center"/>
    </xf>
    <xf numFmtId="0" fontId="3" fillId="3" borderId="120" xfId="0" applyFont="1" applyFill="1" applyBorder="1" applyAlignment="1">
      <alignment horizontal="center" vertical="center" wrapText="1"/>
    </xf>
    <xf numFmtId="0" fontId="3" fillId="3" borderId="48" xfId="0" applyFont="1" applyFill="1" applyBorder="1" applyAlignment="1">
      <alignment horizontal="center" vertical="center"/>
    </xf>
    <xf numFmtId="0" fontId="3" fillId="3" borderId="121" xfId="0" applyFont="1" applyFill="1" applyBorder="1" applyAlignment="1">
      <alignment horizontal="center" vertical="center" wrapText="1"/>
    </xf>
    <xf numFmtId="0" fontId="3" fillId="3" borderId="122" xfId="0" applyFont="1" applyFill="1" applyBorder="1" applyAlignment="1">
      <alignment horizontal="center" vertical="center" wrapText="1"/>
    </xf>
    <xf numFmtId="0" fontId="3" fillId="3" borderId="123" xfId="0" applyFont="1" applyFill="1" applyBorder="1" applyAlignment="1">
      <alignment horizontal="center" vertical="center"/>
    </xf>
    <xf numFmtId="0" fontId="3" fillId="3" borderId="74" xfId="0" applyFont="1" applyFill="1" applyBorder="1" applyAlignment="1">
      <alignment horizontal="center" vertical="center"/>
    </xf>
    <xf numFmtId="0" fontId="3" fillId="3" borderId="124" xfId="0" applyFont="1" applyFill="1" applyBorder="1" applyAlignment="1">
      <alignment horizontal="center" vertical="center" wrapText="1"/>
    </xf>
    <xf numFmtId="0" fontId="3" fillId="3" borderId="55" xfId="0" applyFont="1" applyFill="1" applyBorder="1" applyAlignment="1">
      <alignment horizontal="center" vertical="center"/>
    </xf>
    <xf numFmtId="0" fontId="3" fillId="3" borderId="55" xfId="0" applyFont="1" applyFill="1" applyBorder="1" applyAlignment="1">
      <alignment horizontal="center" vertical="center" wrapText="1"/>
    </xf>
    <xf numFmtId="0" fontId="3" fillId="3" borderId="123" xfId="0" applyFont="1" applyFill="1" applyBorder="1" applyAlignment="1">
      <alignment horizontal="center" vertical="center" wrapText="1"/>
    </xf>
    <xf numFmtId="0" fontId="3" fillId="3" borderId="74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48" xfId="0" applyFont="1" applyFill="1" applyBorder="1" applyAlignment="1">
      <alignment horizontal="center" vertical="center" wrapText="1"/>
    </xf>
    <xf numFmtId="0" fontId="3" fillId="3" borderId="70" xfId="0" applyFont="1" applyFill="1" applyBorder="1" applyAlignment="1">
      <alignment horizontal="center" vertical="center" wrapText="1"/>
    </xf>
    <xf numFmtId="0" fontId="3" fillId="3" borderId="54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3" borderId="125" xfId="0" applyFont="1" applyFill="1" applyBorder="1" applyAlignment="1">
      <alignment horizontal="center" vertical="center" wrapText="1"/>
    </xf>
    <xf numFmtId="0" fontId="3" fillId="3" borderId="126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 wrapText="1"/>
    </xf>
    <xf numFmtId="0" fontId="3" fillId="3" borderId="49" xfId="0" applyFont="1" applyFill="1" applyBorder="1" applyAlignment="1">
      <alignment horizontal="center" vertical="center" wrapText="1"/>
    </xf>
    <xf numFmtId="0" fontId="3" fillId="3" borderId="126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5" fillId="3" borderId="124" xfId="0" applyFont="1" applyFill="1" applyBorder="1" applyAlignment="1">
      <alignment horizontal="center" vertical="center" wrapText="1"/>
    </xf>
    <xf numFmtId="0" fontId="15" fillId="3" borderId="55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733425</xdr:colOff>
      <xdr:row>49</xdr:row>
      <xdr:rowOff>0</xdr:rowOff>
    </xdr:from>
    <xdr:to>
      <xdr:col>18</xdr:col>
      <xdr:colOff>400050</xdr:colOff>
      <xdr:row>52</xdr:row>
      <xdr:rowOff>66675</xdr:rowOff>
    </xdr:to>
    <xdr:sp>
      <xdr:nvSpPr>
        <xdr:cNvPr id="1" name="Line 1"/>
        <xdr:cNvSpPr>
          <a:spLocks/>
        </xdr:cNvSpPr>
      </xdr:nvSpPr>
      <xdr:spPr>
        <a:xfrm flipH="1">
          <a:off x="12992100" y="10191750"/>
          <a:ext cx="49530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16</xdr:col>
      <xdr:colOff>390525</xdr:colOff>
      <xdr:row>52</xdr:row>
      <xdr:rowOff>85725</xdr:rowOff>
    </xdr:from>
    <xdr:ext cx="2781300" cy="371475"/>
    <xdr:sp>
      <xdr:nvSpPr>
        <xdr:cNvPr id="2" name="TextBox 2"/>
        <xdr:cNvSpPr txBox="1">
          <a:spLocks noChangeArrowheads="1"/>
        </xdr:cNvSpPr>
      </xdr:nvSpPr>
      <xdr:spPr>
        <a:xfrm>
          <a:off x="11963400" y="10810875"/>
          <a:ext cx="2781300" cy="371475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Ｈ２３年度採択事業のうち
H２４年度に必要と見込まれる金額・・・①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400050</xdr:colOff>
      <xdr:row>28</xdr:row>
      <xdr:rowOff>0</xdr:rowOff>
    </xdr:from>
    <xdr:to>
      <xdr:col>9</xdr:col>
      <xdr:colOff>400050</xdr:colOff>
      <xdr:row>30</xdr:row>
      <xdr:rowOff>314325</xdr:rowOff>
    </xdr:to>
    <xdr:sp>
      <xdr:nvSpPr>
        <xdr:cNvPr id="1" name="Line 6"/>
        <xdr:cNvSpPr>
          <a:spLocks/>
        </xdr:cNvSpPr>
      </xdr:nvSpPr>
      <xdr:spPr>
        <a:xfrm>
          <a:off x="5734050" y="1876425"/>
          <a:ext cx="0" cy="6953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342900</xdr:colOff>
      <xdr:row>33</xdr:row>
      <xdr:rowOff>85725</xdr:rowOff>
    </xdr:from>
    <xdr:to>
      <xdr:col>7</xdr:col>
      <xdr:colOff>9525</xdr:colOff>
      <xdr:row>34</xdr:row>
      <xdr:rowOff>238125</xdr:rowOff>
    </xdr:to>
    <xdr:sp>
      <xdr:nvSpPr>
        <xdr:cNvPr id="2" name="AutoShape 8"/>
        <xdr:cNvSpPr>
          <a:spLocks/>
        </xdr:cNvSpPr>
      </xdr:nvSpPr>
      <xdr:spPr>
        <a:xfrm>
          <a:off x="4333875" y="3181350"/>
          <a:ext cx="76200" cy="4381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666750</xdr:colOff>
      <xdr:row>63</xdr:row>
      <xdr:rowOff>9525</xdr:rowOff>
    </xdr:from>
    <xdr:to>
      <xdr:col>17</xdr:col>
      <xdr:colOff>38100</xdr:colOff>
      <xdr:row>64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9658350" y="12563475"/>
          <a:ext cx="742950" cy="190500"/>
        </a:xfrm>
        <a:prstGeom prst="rect">
          <a:avLst/>
        </a:prstGeom>
        <a:noFill/>
        <a:ln w="381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73</xdr:row>
      <xdr:rowOff>19050</xdr:rowOff>
    </xdr:from>
    <xdr:to>
      <xdr:col>12</xdr:col>
      <xdr:colOff>0</xdr:colOff>
      <xdr:row>74</xdr:row>
      <xdr:rowOff>57150</xdr:rowOff>
    </xdr:to>
    <xdr:sp>
      <xdr:nvSpPr>
        <xdr:cNvPr id="2" name="Line 2"/>
        <xdr:cNvSpPr>
          <a:spLocks/>
        </xdr:cNvSpPr>
      </xdr:nvSpPr>
      <xdr:spPr>
        <a:xfrm flipH="1">
          <a:off x="7467600" y="149923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65536"/>
  <sheetViews>
    <sheetView workbookViewId="0" topLeftCell="F46">
      <selection activeCell="B72" sqref="B72"/>
    </sheetView>
  </sheetViews>
  <sheetFormatPr defaultColWidth="9.00390625" defaultRowHeight="13.5"/>
  <cols>
    <col min="1" max="1" width="12.625" style="0" customWidth="1"/>
    <col min="4" max="4" width="11.125" style="0" customWidth="1"/>
    <col min="7" max="7" width="6.375" style="0" customWidth="1"/>
    <col min="10" max="10" width="5.75390625" style="0" customWidth="1"/>
    <col min="11" max="11" width="12.75390625" style="0" customWidth="1"/>
    <col min="12" max="12" width="13.25390625" style="0" customWidth="1"/>
    <col min="18" max="19" width="10.875" style="0" customWidth="1"/>
    <col min="20" max="20" width="12.375" style="0" customWidth="1"/>
  </cols>
  <sheetData>
    <row r="3" spans="1:13" ht="18" thickBot="1">
      <c r="A3" s="1" t="s">
        <v>111</v>
      </c>
      <c r="L3" s="103"/>
      <c r="M3" s="103"/>
    </row>
    <row r="4" spans="1:20" ht="30.75" customHeight="1" thickBot="1">
      <c r="A4" s="105" t="s">
        <v>171</v>
      </c>
      <c r="B4" s="2"/>
      <c r="C4" s="2"/>
      <c r="D4" s="2"/>
      <c r="E4" s="2"/>
      <c r="F4" s="2"/>
      <c r="H4" s="2"/>
      <c r="I4" s="2"/>
      <c r="J4" s="2"/>
      <c r="K4" s="102"/>
      <c r="L4" s="102"/>
      <c r="M4" s="104"/>
      <c r="N4" s="362" t="s">
        <v>122</v>
      </c>
      <c r="O4" s="363"/>
      <c r="P4" s="363"/>
      <c r="Q4" s="364"/>
      <c r="R4" s="365" t="s">
        <v>189</v>
      </c>
      <c r="S4" s="208"/>
      <c r="T4" s="366"/>
    </row>
    <row r="5" spans="1:20" ht="21">
      <c r="A5" s="367" t="s">
        <v>14</v>
      </c>
      <c r="B5" s="369" t="s">
        <v>8</v>
      </c>
      <c r="C5" s="371" t="s">
        <v>9</v>
      </c>
      <c r="D5" s="373" t="s">
        <v>0</v>
      </c>
      <c r="E5" s="373" t="s">
        <v>1</v>
      </c>
      <c r="F5" s="373" t="s">
        <v>16</v>
      </c>
      <c r="G5" s="375" t="s">
        <v>33</v>
      </c>
      <c r="H5" s="383" t="s">
        <v>76</v>
      </c>
      <c r="I5" s="378" t="s">
        <v>77</v>
      </c>
      <c r="J5" s="375" t="s">
        <v>78</v>
      </c>
      <c r="K5" s="380" t="s">
        <v>94</v>
      </c>
      <c r="L5" s="45" t="s">
        <v>52</v>
      </c>
      <c r="M5" s="380" t="s">
        <v>7</v>
      </c>
      <c r="N5" s="369" t="s">
        <v>4</v>
      </c>
      <c r="O5" s="378" t="s">
        <v>5</v>
      </c>
      <c r="P5" s="369" t="s">
        <v>6</v>
      </c>
      <c r="Q5" s="375" t="s">
        <v>3</v>
      </c>
      <c r="R5" s="383" t="s">
        <v>58</v>
      </c>
      <c r="S5" s="378" t="s">
        <v>60</v>
      </c>
      <c r="T5" s="375" t="s">
        <v>7</v>
      </c>
    </row>
    <row r="6" spans="1:20" ht="14.25" customHeight="1" thickBot="1">
      <c r="A6" s="368"/>
      <c r="B6" s="370"/>
      <c r="C6" s="372"/>
      <c r="D6" s="374"/>
      <c r="E6" s="374"/>
      <c r="F6" s="374"/>
      <c r="G6" s="376"/>
      <c r="H6" s="384"/>
      <c r="I6" s="379"/>
      <c r="J6" s="377"/>
      <c r="K6" s="381"/>
      <c r="L6" s="46"/>
      <c r="M6" s="381"/>
      <c r="N6" s="382"/>
      <c r="O6" s="379"/>
      <c r="P6" s="382"/>
      <c r="Q6" s="377"/>
      <c r="R6" s="384"/>
      <c r="S6" s="379"/>
      <c r="T6" s="377"/>
    </row>
    <row r="7" spans="1:20" ht="13.5">
      <c r="A7" s="129" t="s">
        <v>71</v>
      </c>
      <c r="B7" s="130" t="s">
        <v>24</v>
      </c>
      <c r="C7" s="131" t="s">
        <v>25</v>
      </c>
      <c r="D7" s="132" t="s">
        <v>26</v>
      </c>
      <c r="E7" s="131" t="s">
        <v>2</v>
      </c>
      <c r="F7" s="131" t="s">
        <v>28</v>
      </c>
      <c r="G7" s="133">
        <v>1</v>
      </c>
      <c r="H7" s="134" t="s">
        <v>95</v>
      </c>
      <c r="I7" s="132" t="s">
        <v>79</v>
      </c>
      <c r="J7" s="135">
        <v>2</v>
      </c>
      <c r="K7" s="136" t="s">
        <v>34</v>
      </c>
      <c r="L7" s="137"/>
      <c r="M7" s="138" t="s">
        <v>147</v>
      </c>
      <c r="N7" s="47">
        <v>360000</v>
      </c>
      <c r="O7" s="11"/>
      <c r="P7" s="11"/>
      <c r="Q7" s="48">
        <f>SUM(N7:P7)</f>
        <v>360000</v>
      </c>
      <c r="R7" s="29">
        <v>0</v>
      </c>
      <c r="S7" s="49"/>
      <c r="T7" s="14"/>
    </row>
    <row r="8" spans="1:20" ht="22.5">
      <c r="A8" s="167" t="s">
        <v>185</v>
      </c>
      <c r="B8" s="139" t="s">
        <v>18</v>
      </c>
      <c r="C8" s="140" t="s">
        <v>19</v>
      </c>
      <c r="D8" s="141" t="s">
        <v>22</v>
      </c>
      <c r="E8" s="140" t="s">
        <v>23</v>
      </c>
      <c r="F8" s="140" t="s">
        <v>89</v>
      </c>
      <c r="G8" s="142">
        <v>1</v>
      </c>
      <c r="H8" s="143" t="s">
        <v>95</v>
      </c>
      <c r="I8" s="141" t="s">
        <v>96</v>
      </c>
      <c r="J8" s="37">
        <v>3</v>
      </c>
      <c r="K8" s="144" t="s">
        <v>40</v>
      </c>
      <c r="L8" s="147"/>
      <c r="M8" s="146" t="s">
        <v>159</v>
      </c>
      <c r="N8" s="47">
        <f aca="true" t="shared" si="0" ref="N8:N24">$N$58*J8</f>
        <v>558000</v>
      </c>
      <c r="O8" s="11"/>
      <c r="P8" s="11"/>
      <c r="Q8" s="48">
        <f>SUM(N8:P8)</f>
        <v>558000</v>
      </c>
      <c r="R8" s="29">
        <v>0</v>
      </c>
      <c r="S8" s="49"/>
      <c r="T8" s="14"/>
    </row>
    <row r="9" spans="1:20" ht="13.5">
      <c r="A9" s="129" t="s">
        <v>71</v>
      </c>
      <c r="B9" s="130" t="s">
        <v>18</v>
      </c>
      <c r="C9" s="131" t="s">
        <v>35</v>
      </c>
      <c r="D9" s="132" t="s">
        <v>22</v>
      </c>
      <c r="E9" s="131" t="s">
        <v>23</v>
      </c>
      <c r="F9" s="131" t="s">
        <v>89</v>
      </c>
      <c r="G9" s="133">
        <v>1</v>
      </c>
      <c r="H9" s="134" t="s">
        <v>95</v>
      </c>
      <c r="I9" s="132" t="s">
        <v>96</v>
      </c>
      <c r="J9" s="135">
        <v>3</v>
      </c>
      <c r="K9" s="136" t="s">
        <v>41</v>
      </c>
      <c r="L9" s="137"/>
      <c r="M9" s="138" t="s">
        <v>147</v>
      </c>
      <c r="N9" s="47">
        <f t="shared" si="0"/>
        <v>558000</v>
      </c>
      <c r="O9" s="11"/>
      <c r="P9" s="11"/>
      <c r="Q9" s="48">
        <f aca="true" t="shared" si="1" ref="Q9:Q49">SUM(N9:P9)</f>
        <v>558000</v>
      </c>
      <c r="R9" s="29">
        <v>0</v>
      </c>
      <c r="S9" s="49"/>
      <c r="T9" s="14"/>
    </row>
    <row r="10" spans="1:20" ht="13.5">
      <c r="A10" s="129" t="s">
        <v>71</v>
      </c>
      <c r="B10" s="130" t="s">
        <v>18</v>
      </c>
      <c r="C10" s="131" t="s">
        <v>35</v>
      </c>
      <c r="D10" s="132" t="s">
        <v>22</v>
      </c>
      <c r="E10" s="131" t="s">
        <v>23</v>
      </c>
      <c r="F10" s="131" t="s">
        <v>89</v>
      </c>
      <c r="G10" s="133">
        <v>1</v>
      </c>
      <c r="H10" s="134" t="s">
        <v>95</v>
      </c>
      <c r="I10" s="132" t="s">
        <v>96</v>
      </c>
      <c r="J10" s="135">
        <v>3</v>
      </c>
      <c r="K10" s="136" t="s">
        <v>42</v>
      </c>
      <c r="L10" s="137"/>
      <c r="M10" s="138" t="s">
        <v>147</v>
      </c>
      <c r="N10" s="47">
        <f t="shared" si="0"/>
        <v>558000</v>
      </c>
      <c r="O10" s="11"/>
      <c r="P10" s="11"/>
      <c r="Q10" s="48">
        <f t="shared" si="1"/>
        <v>558000</v>
      </c>
      <c r="R10" s="29">
        <v>0</v>
      </c>
      <c r="S10" s="49"/>
      <c r="T10" s="14"/>
    </row>
    <row r="11" spans="1:20" ht="13.5">
      <c r="A11" s="129" t="s">
        <v>71</v>
      </c>
      <c r="B11" s="130" t="s">
        <v>18</v>
      </c>
      <c r="C11" s="131" t="s">
        <v>36</v>
      </c>
      <c r="D11" s="132" t="s">
        <v>22</v>
      </c>
      <c r="E11" s="131" t="s">
        <v>23</v>
      </c>
      <c r="F11" s="131" t="s">
        <v>89</v>
      </c>
      <c r="G11" s="133">
        <v>1</v>
      </c>
      <c r="H11" s="134" t="s">
        <v>95</v>
      </c>
      <c r="I11" s="132" t="s">
        <v>96</v>
      </c>
      <c r="J11" s="135">
        <v>3</v>
      </c>
      <c r="K11" s="136" t="s">
        <v>43</v>
      </c>
      <c r="L11" s="137"/>
      <c r="M11" s="138" t="s">
        <v>147</v>
      </c>
      <c r="N11" s="47">
        <f t="shared" si="0"/>
        <v>558000</v>
      </c>
      <c r="O11" s="11"/>
      <c r="P11" s="11"/>
      <c r="Q11" s="48">
        <f t="shared" si="1"/>
        <v>558000</v>
      </c>
      <c r="R11" s="29">
        <v>0</v>
      </c>
      <c r="S11" s="49"/>
      <c r="T11" s="14"/>
    </row>
    <row r="12" spans="1:20" ht="13.5">
      <c r="A12" s="129" t="s">
        <v>71</v>
      </c>
      <c r="B12" s="130" t="s">
        <v>18</v>
      </c>
      <c r="C12" s="131" t="s">
        <v>37</v>
      </c>
      <c r="D12" s="132" t="s">
        <v>22</v>
      </c>
      <c r="E12" s="131" t="s">
        <v>23</v>
      </c>
      <c r="F12" s="131" t="s">
        <v>89</v>
      </c>
      <c r="G12" s="133">
        <v>1</v>
      </c>
      <c r="H12" s="134" t="s">
        <v>95</v>
      </c>
      <c r="I12" s="132" t="s">
        <v>96</v>
      </c>
      <c r="J12" s="135">
        <v>3</v>
      </c>
      <c r="K12" s="136" t="s">
        <v>44</v>
      </c>
      <c r="L12" s="137"/>
      <c r="M12" s="138" t="s">
        <v>147</v>
      </c>
      <c r="N12" s="47">
        <f t="shared" si="0"/>
        <v>558000</v>
      </c>
      <c r="O12" s="11"/>
      <c r="P12" s="11"/>
      <c r="Q12" s="48">
        <f t="shared" si="1"/>
        <v>558000</v>
      </c>
      <c r="R12" s="29">
        <v>0</v>
      </c>
      <c r="S12" s="49"/>
      <c r="T12" s="14"/>
    </row>
    <row r="13" spans="1:20" ht="13.5">
      <c r="A13" s="129" t="s">
        <v>71</v>
      </c>
      <c r="B13" s="130" t="s">
        <v>18</v>
      </c>
      <c r="C13" s="131" t="s">
        <v>38</v>
      </c>
      <c r="D13" s="132" t="s">
        <v>22</v>
      </c>
      <c r="E13" s="131" t="s">
        <v>23</v>
      </c>
      <c r="F13" s="131" t="s">
        <v>89</v>
      </c>
      <c r="G13" s="133">
        <v>1</v>
      </c>
      <c r="H13" s="134" t="s">
        <v>95</v>
      </c>
      <c r="I13" s="132" t="s">
        <v>96</v>
      </c>
      <c r="J13" s="135">
        <v>3</v>
      </c>
      <c r="K13" s="136" t="s">
        <v>45</v>
      </c>
      <c r="L13" s="137"/>
      <c r="M13" s="138" t="s">
        <v>147</v>
      </c>
      <c r="N13" s="47">
        <f t="shared" si="0"/>
        <v>558000</v>
      </c>
      <c r="O13" s="11"/>
      <c r="P13" s="11"/>
      <c r="Q13" s="48">
        <f t="shared" si="1"/>
        <v>558000</v>
      </c>
      <c r="R13" s="29">
        <v>0</v>
      </c>
      <c r="S13" s="49"/>
      <c r="T13" s="14"/>
    </row>
    <row r="14" spans="1:20" ht="14.25" customHeight="1">
      <c r="A14" s="129" t="s">
        <v>71</v>
      </c>
      <c r="B14" s="130" t="s">
        <v>18</v>
      </c>
      <c r="C14" s="131" t="s">
        <v>39</v>
      </c>
      <c r="D14" s="132" t="s">
        <v>22</v>
      </c>
      <c r="E14" s="131" t="s">
        <v>23</v>
      </c>
      <c r="F14" s="131" t="s">
        <v>89</v>
      </c>
      <c r="G14" s="133">
        <v>1</v>
      </c>
      <c r="H14" s="134" t="s">
        <v>95</v>
      </c>
      <c r="I14" s="132" t="s">
        <v>96</v>
      </c>
      <c r="J14" s="135">
        <v>3</v>
      </c>
      <c r="K14" s="136" t="s">
        <v>46</v>
      </c>
      <c r="L14" s="137"/>
      <c r="M14" s="138" t="s">
        <v>147</v>
      </c>
      <c r="N14" s="47">
        <f t="shared" si="0"/>
        <v>558000</v>
      </c>
      <c r="O14" s="11"/>
      <c r="P14" s="11"/>
      <c r="Q14" s="48">
        <f t="shared" si="1"/>
        <v>558000</v>
      </c>
      <c r="R14" s="29">
        <v>0</v>
      </c>
      <c r="S14" s="49"/>
      <c r="T14" s="14"/>
    </row>
    <row r="15" spans="1:20" ht="14.25" customHeight="1">
      <c r="A15" s="129" t="s">
        <v>71</v>
      </c>
      <c r="B15" s="130" t="s">
        <v>21</v>
      </c>
      <c r="C15" s="131" t="s">
        <v>20</v>
      </c>
      <c r="D15" s="132" t="s">
        <v>22</v>
      </c>
      <c r="E15" s="131" t="s">
        <v>23</v>
      </c>
      <c r="F15" s="131" t="s">
        <v>89</v>
      </c>
      <c r="G15" s="133">
        <v>1</v>
      </c>
      <c r="H15" s="134" t="s">
        <v>95</v>
      </c>
      <c r="I15" s="132" t="s">
        <v>96</v>
      </c>
      <c r="J15" s="135">
        <v>3</v>
      </c>
      <c r="K15" s="136" t="s">
        <v>47</v>
      </c>
      <c r="L15" s="137"/>
      <c r="M15" s="138" t="s">
        <v>147</v>
      </c>
      <c r="N15" s="47">
        <f t="shared" si="0"/>
        <v>558000</v>
      </c>
      <c r="O15" s="11"/>
      <c r="P15" s="11"/>
      <c r="Q15" s="48">
        <f t="shared" si="1"/>
        <v>558000</v>
      </c>
      <c r="R15" s="29">
        <v>0</v>
      </c>
      <c r="S15" s="49"/>
      <c r="T15" s="14"/>
    </row>
    <row r="16" spans="1:20" ht="14.25" customHeight="1">
      <c r="A16" s="129" t="s">
        <v>71</v>
      </c>
      <c r="B16" s="130" t="s">
        <v>21</v>
      </c>
      <c r="C16" s="131" t="s">
        <v>20</v>
      </c>
      <c r="D16" s="132" t="s">
        <v>22</v>
      </c>
      <c r="E16" s="131" t="s">
        <v>23</v>
      </c>
      <c r="F16" s="131" t="s">
        <v>89</v>
      </c>
      <c r="G16" s="133">
        <v>1</v>
      </c>
      <c r="H16" s="134" t="s">
        <v>95</v>
      </c>
      <c r="I16" s="132" t="s">
        <v>96</v>
      </c>
      <c r="J16" s="135">
        <v>3</v>
      </c>
      <c r="K16" s="136" t="s">
        <v>48</v>
      </c>
      <c r="L16" s="137"/>
      <c r="M16" s="138" t="s">
        <v>147</v>
      </c>
      <c r="N16" s="47">
        <f t="shared" si="0"/>
        <v>558000</v>
      </c>
      <c r="O16" s="11"/>
      <c r="P16" s="11"/>
      <c r="Q16" s="48">
        <f t="shared" si="1"/>
        <v>558000</v>
      </c>
      <c r="R16" s="29">
        <v>0</v>
      </c>
      <c r="S16" s="49"/>
      <c r="T16" s="14"/>
    </row>
    <row r="17" spans="1:20" ht="13.5">
      <c r="A17" s="27" t="s">
        <v>71</v>
      </c>
      <c r="B17" s="7" t="s">
        <v>70</v>
      </c>
      <c r="C17" s="9" t="s">
        <v>32</v>
      </c>
      <c r="D17" s="8" t="s">
        <v>11</v>
      </c>
      <c r="E17" s="9" t="s">
        <v>2</v>
      </c>
      <c r="F17" s="9" t="s">
        <v>90</v>
      </c>
      <c r="G17" s="13">
        <v>1</v>
      </c>
      <c r="H17" s="73" t="s">
        <v>97</v>
      </c>
      <c r="I17" s="8" t="s">
        <v>98</v>
      </c>
      <c r="J17" s="70">
        <v>5</v>
      </c>
      <c r="K17" s="49" t="s">
        <v>59</v>
      </c>
      <c r="L17" s="51"/>
      <c r="M17" s="50"/>
      <c r="N17" s="47">
        <f t="shared" si="0"/>
        <v>930000</v>
      </c>
      <c r="O17" s="11"/>
      <c r="P17" s="11"/>
      <c r="Q17" s="48">
        <f t="shared" si="1"/>
        <v>930000</v>
      </c>
      <c r="R17" s="29">
        <v>0</v>
      </c>
      <c r="S17" s="49"/>
      <c r="T17" s="14"/>
    </row>
    <row r="18" spans="1:20" ht="13.5">
      <c r="A18" s="38" t="s">
        <v>186</v>
      </c>
      <c r="B18" s="139" t="s">
        <v>49</v>
      </c>
      <c r="C18" s="140" t="s">
        <v>50</v>
      </c>
      <c r="D18" s="141" t="s">
        <v>51</v>
      </c>
      <c r="E18" s="140" t="s">
        <v>15</v>
      </c>
      <c r="F18" s="140" t="s">
        <v>27</v>
      </c>
      <c r="G18" s="142">
        <v>1</v>
      </c>
      <c r="H18" s="143" t="s">
        <v>97</v>
      </c>
      <c r="I18" s="141" t="s">
        <v>158</v>
      </c>
      <c r="J18" s="37">
        <v>4</v>
      </c>
      <c r="K18" s="144" t="s">
        <v>61</v>
      </c>
      <c r="L18" s="147"/>
      <c r="M18" s="148" t="s">
        <v>172</v>
      </c>
      <c r="N18" s="47">
        <f t="shared" si="0"/>
        <v>744000</v>
      </c>
      <c r="O18" s="11">
        <f>$N$59*J18</f>
        <v>132000</v>
      </c>
      <c r="P18" s="11"/>
      <c r="Q18" s="48">
        <f t="shared" si="1"/>
        <v>876000</v>
      </c>
      <c r="R18" s="29">
        <v>0</v>
      </c>
      <c r="S18" s="49"/>
      <c r="T18" s="14"/>
    </row>
    <row r="19" spans="1:20" ht="13.5">
      <c r="A19" s="123" t="s">
        <v>71</v>
      </c>
      <c r="B19" s="124" t="s">
        <v>112</v>
      </c>
      <c r="C19" s="16" t="s">
        <v>53</v>
      </c>
      <c r="D19" s="20" t="s">
        <v>54</v>
      </c>
      <c r="E19" s="16" t="s">
        <v>15</v>
      </c>
      <c r="F19" s="16" t="s">
        <v>27</v>
      </c>
      <c r="G19" s="21">
        <v>1</v>
      </c>
      <c r="H19" s="125" t="s">
        <v>95</v>
      </c>
      <c r="I19" s="20" t="s">
        <v>100</v>
      </c>
      <c r="J19" s="26">
        <v>7</v>
      </c>
      <c r="K19" s="49" t="s">
        <v>62</v>
      </c>
      <c r="L19" s="51"/>
      <c r="M19" s="50"/>
      <c r="N19" s="47">
        <f t="shared" si="0"/>
        <v>1302000</v>
      </c>
      <c r="O19" s="11">
        <f>$N$59*4</f>
        <v>132000</v>
      </c>
      <c r="P19" s="11"/>
      <c r="Q19" s="48">
        <f t="shared" si="1"/>
        <v>1434000</v>
      </c>
      <c r="R19" s="29">
        <v>0</v>
      </c>
      <c r="S19" s="49"/>
      <c r="T19" s="14"/>
    </row>
    <row r="20" spans="1:20" ht="13.5">
      <c r="A20" s="123" t="s">
        <v>71</v>
      </c>
      <c r="B20" s="124" t="s">
        <v>113</v>
      </c>
      <c r="C20" s="16" t="s">
        <v>10</v>
      </c>
      <c r="D20" s="20" t="s">
        <v>11</v>
      </c>
      <c r="E20" s="16" t="s">
        <v>2</v>
      </c>
      <c r="F20" s="16" t="s">
        <v>117</v>
      </c>
      <c r="G20" s="21">
        <v>1</v>
      </c>
      <c r="H20" s="125" t="s">
        <v>95</v>
      </c>
      <c r="I20" s="20" t="s">
        <v>100</v>
      </c>
      <c r="J20" s="26">
        <v>7</v>
      </c>
      <c r="K20" s="49" t="s">
        <v>63</v>
      </c>
      <c r="L20" s="51"/>
      <c r="M20" s="50"/>
      <c r="N20" s="47">
        <f t="shared" si="0"/>
        <v>1302000</v>
      </c>
      <c r="O20" s="11"/>
      <c r="P20" s="11"/>
      <c r="Q20" s="48">
        <f t="shared" si="1"/>
        <v>1302000</v>
      </c>
      <c r="R20" s="29">
        <v>0</v>
      </c>
      <c r="S20" s="49"/>
      <c r="T20" s="14"/>
    </row>
    <row r="21" spans="1:20" ht="13.5">
      <c r="A21" s="123" t="s">
        <v>71</v>
      </c>
      <c r="B21" s="124" t="s">
        <v>12</v>
      </c>
      <c r="C21" s="16" t="s">
        <v>13</v>
      </c>
      <c r="D21" s="20" t="s">
        <v>11</v>
      </c>
      <c r="E21" s="16" t="s">
        <v>2</v>
      </c>
      <c r="F21" s="16" t="s">
        <v>117</v>
      </c>
      <c r="G21" s="21">
        <v>1</v>
      </c>
      <c r="H21" s="125" t="s">
        <v>95</v>
      </c>
      <c r="I21" s="20" t="s">
        <v>100</v>
      </c>
      <c r="J21" s="26">
        <v>7</v>
      </c>
      <c r="K21" s="49" t="s">
        <v>64</v>
      </c>
      <c r="L21" s="51"/>
      <c r="M21" s="50"/>
      <c r="N21" s="47">
        <f t="shared" si="0"/>
        <v>1302000</v>
      </c>
      <c r="O21" s="11"/>
      <c r="P21" s="11"/>
      <c r="Q21" s="48">
        <f t="shared" si="1"/>
        <v>1302000</v>
      </c>
      <c r="R21" s="29">
        <v>0</v>
      </c>
      <c r="S21" s="49"/>
      <c r="T21" s="14"/>
    </row>
    <row r="22" spans="1:20" ht="13.5">
      <c r="A22" s="123" t="s">
        <v>71</v>
      </c>
      <c r="B22" s="124" t="s">
        <v>56</v>
      </c>
      <c r="C22" s="16" t="s">
        <v>55</v>
      </c>
      <c r="D22" s="20" t="s">
        <v>11</v>
      </c>
      <c r="E22" s="16" t="s">
        <v>2</v>
      </c>
      <c r="F22" s="16" t="s">
        <v>117</v>
      </c>
      <c r="G22" s="21">
        <v>1</v>
      </c>
      <c r="H22" s="125" t="s">
        <v>95</v>
      </c>
      <c r="I22" s="20" t="s">
        <v>100</v>
      </c>
      <c r="J22" s="26">
        <v>7</v>
      </c>
      <c r="K22" s="49" t="s">
        <v>65</v>
      </c>
      <c r="L22" s="51"/>
      <c r="M22" s="50"/>
      <c r="N22" s="47">
        <f t="shared" si="0"/>
        <v>1302000</v>
      </c>
      <c r="O22" s="11"/>
      <c r="P22" s="11"/>
      <c r="Q22" s="48">
        <f t="shared" si="1"/>
        <v>1302000</v>
      </c>
      <c r="R22" s="29">
        <v>0</v>
      </c>
      <c r="S22" s="49"/>
      <c r="T22" s="14"/>
    </row>
    <row r="23" spans="1:20" ht="13.5">
      <c r="A23" s="38" t="s">
        <v>186</v>
      </c>
      <c r="B23" s="139" t="s">
        <v>66</v>
      </c>
      <c r="C23" s="140" t="s">
        <v>67</v>
      </c>
      <c r="D23" s="141" t="s">
        <v>30</v>
      </c>
      <c r="E23" s="140" t="s">
        <v>2</v>
      </c>
      <c r="F23" s="140" t="s">
        <v>90</v>
      </c>
      <c r="G23" s="142">
        <v>1</v>
      </c>
      <c r="H23" s="143" t="s">
        <v>148</v>
      </c>
      <c r="I23" s="141" t="s">
        <v>149</v>
      </c>
      <c r="J23" s="37">
        <v>0</v>
      </c>
      <c r="K23" s="144" t="s">
        <v>104</v>
      </c>
      <c r="L23" s="145"/>
      <c r="M23" s="146" t="s">
        <v>92</v>
      </c>
      <c r="N23" s="47">
        <f t="shared" si="0"/>
        <v>0</v>
      </c>
      <c r="O23" s="11"/>
      <c r="P23" s="11"/>
      <c r="Q23" s="48">
        <f t="shared" si="1"/>
        <v>0</v>
      </c>
      <c r="R23" s="29">
        <v>0</v>
      </c>
      <c r="S23" s="49"/>
      <c r="T23" s="14"/>
    </row>
    <row r="24" spans="1:20" ht="14.25" thickBot="1">
      <c r="A24" s="60" t="s">
        <v>71</v>
      </c>
      <c r="B24" s="61" t="s">
        <v>68</v>
      </c>
      <c r="C24" s="62" t="s">
        <v>69</v>
      </c>
      <c r="D24" s="42" t="s">
        <v>11</v>
      </c>
      <c r="E24" s="62" t="s">
        <v>2</v>
      </c>
      <c r="F24" s="62" t="s">
        <v>90</v>
      </c>
      <c r="G24" s="63">
        <v>1</v>
      </c>
      <c r="H24" s="74" t="s">
        <v>95</v>
      </c>
      <c r="I24" s="42" t="s">
        <v>99</v>
      </c>
      <c r="J24" s="71">
        <v>8</v>
      </c>
      <c r="K24" s="67" t="s">
        <v>103</v>
      </c>
      <c r="L24" s="68"/>
      <c r="M24" s="69"/>
      <c r="N24" s="114">
        <f t="shared" si="0"/>
        <v>1488000</v>
      </c>
      <c r="O24" s="64"/>
      <c r="P24" s="64"/>
      <c r="Q24" s="160">
        <f t="shared" si="1"/>
        <v>1488000</v>
      </c>
      <c r="R24" s="43">
        <v>0</v>
      </c>
      <c r="S24" s="67"/>
      <c r="T24" s="66"/>
    </row>
    <row r="25" spans="1:20" ht="15" thickBot="1" thickTop="1">
      <c r="A25" s="76" t="s">
        <v>91</v>
      </c>
      <c r="B25" s="77"/>
      <c r="C25" s="78"/>
      <c r="D25" s="79"/>
      <c r="E25" s="78"/>
      <c r="F25" s="78"/>
      <c r="G25" s="80">
        <f>SUM(G7:G24)</f>
        <v>18</v>
      </c>
      <c r="H25" s="81"/>
      <c r="I25" s="79"/>
      <c r="J25" s="82"/>
      <c r="K25" s="86"/>
      <c r="L25" s="87"/>
      <c r="M25" s="88"/>
      <c r="N25" s="115">
        <f>SUM(N7:N24)</f>
        <v>13752000</v>
      </c>
      <c r="O25" s="115">
        <f>SUM(O7:O24)</f>
        <v>264000</v>
      </c>
      <c r="P25" s="115">
        <f>SUM(P7:P24)</f>
        <v>0</v>
      </c>
      <c r="Q25" s="164">
        <f>SUM(N25:P25)</f>
        <v>14016000</v>
      </c>
      <c r="R25" s="84"/>
      <c r="S25" s="86"/>
      <c r="T25" s="85"/>
    </row>
    <row r="26" spans="1:20" ht="14.25" thickTop="1">
      <c r="A26" s="52" t="s">
        <v>72</v>
      </c>
      <c r="B26" s="3" t="s">
        <v>73</v>
      </c>
      <c r="C26" s="5" t="s">
        <v>74</v>
      </c>
      <c r="D26" s="4" t="s">
        <v>75</v>
      </c>
      <c r="E26" s="5" t="s">
        <v>15</v>
      </c>
      <c r="F26" s="5" t="s">
        <v>118</v>
      </c>
      <c r="G26" s="17">
        <v>1</v>
      </c>
      <c r="H26" s="75" t="s">
        <v>79</v>
      </c>
      <c r="I26" s="4" t="s">
        <v>80</v>
      </c>
      <c r="J26" s="72">
        <v>11</v>
      </c>
      <c r="K26" s="57" t="s">
        <v>81</v>
      </c>
      <c r="L26" s="58" t="s">
        <v>15</v>
      </c>
      <c r="M26" s="59"/>
      <c r="N26" s="47">
        <f aca="true" t="shared" si="2" ref="N26:N44">$N$58*J26</f>
        <v>2046000</v>
      </c>
      <c r="O26" s="53"/>
      <c r="P26" s="53"/>
      <c r="Q26" s="48">
        <f t="shared" si="1"/>
        <v>2046000</v>
      </c>
      <c r="R26" s="55">
        <v>0</v>
      </c>
      <c r="S26" s="57">
        <f>$N$58*R26+$N$59*R26</f>
        <v>0</v>
      </c>
      <c r="T26" s="56"/>
    </row>
    <row r="27" spans="1:20" ht="17.25" customHeight="1">
      <c r="A27" s="52" t="s">
        <v>72</v>
      </c>
      <c r="B27" s="3" t="s">
        <v>105</v>
      </c>
      <c r="C27" s="5" t="s">
        <v>101</v>
      </c>
      <c r="D27" s="4" t="s">
        <v>57</v>
      </c>
      <c r="E27" s="5" t="s">
        <v>15</v>
      </c>
      <c r="F27" s="5" t="s">
        <v>118</v>
      </c>
      <c r="G27" s="17">
        <v>1</v>
      </c>
      <c r="H27" s="75" t="s">
        <v>79</v>
      </c>
      <c r="I27" s="4" t="s">
        <v>80</v>
      </c>
      <c r="J27" s="72">
        <v>11</v>
      </c>
      <c r="K27" s="57" t="s">
        <v>102</v>
      </c>
      <c r="L27" s="58" t="s">
        <v>15</v>
      </c>
      <c r="M27" s="128" t="s">
        <v>145</v>
      </c>
      <c r="N27" s="47">
        <f t="shared" si="2"/>
        <v>2046000</v>
      </c>
      <c r="O27" s="53"/>
      <c r="P27" s="53"/>
      <c r="Q27" s="48">
        <f t="shared" si="1"/>
        <v>2046000</v>
      </c>
      <c r="R27" s="55">
        <v>0</v>
      </c>
      <c r="S27" s="57">
        <f>$N$58*R27+$N$59*R27</f>
        <v>0</v>
      </c>
      <c r="T27" s="56"/>
    </row>
    <row r="28" spans="1:20" ht="13.5">
      <c r="A28" s="52" t="s">
        <v>72</v>
      </c>
      <c r="B28" s="3" t="s">
        <v>107</v>
      </c>
      <c r="C28" s="5" t="s">
        <v>108</v>
      </c>
      <c r="D28" s="4" t="s">
        <v>109</v>
      </c>
      <c r="E28" s="5" t="s">
        <v>2</v>
      </c>
      <c r="F28" s="5" t="s">
        <v>17</v>
      </c>
      <c r="G28" s="17">
        <v>1</v>
      </c>
      <c r="H28" s="75" t="s">
        <v>79</v>
      </c>
      <c r="I28" s="4" t="s">
        <v>80</v>
      </c>
      <c r="J28" s="72">
        <v>11</v>
      </c>
      <c r="K28" s="57" t="s">
        <v>110</v>
      </c>
      <c r="L28" s="58" t="s">
        <v>106</v>
      </c>
      <c r="M28" s="59"/>
      <c r="N28" s="47">
        <f t="shared" si="2"/>
        <v>2046000</v>
      </c>
      <c r="O28" s="53"/>
      <c r="P28" s="53"/>
      <c r="Q28" s="48">
        <f t="shared" si="1"/>
        <v>2046000</v>
      </c>
      <c r="R28" s="55">
        <v>0</v>
      </c>
      <c r="S28" s="57">
        <f>$N$58*R28+$N$59*R28</f>
        <v>0</v>
      </c>
      <c r="T28" s="56"/>
    </row>
    <row r="29" spans="1:20" ht="13.5">
      <c r="A29" s="27" t="s">
        <v>72</v>
      </c>
      <c r="B29" s="7" t="s">
        <v>83</v>
      </c>
      <c r="C29" s="9" t="s">
        <v>84</v>
      </c>
      <c r="D29" s="8" t="s">
        <v>85</v>
      </c>
      <c r="E29" s="9" t="s">
        <v>86</v>
      </c>
      <c r="F29" s="9" t="s">
        <v>87</v>
      </c>
      <c r="G29" s="13">
        <v>1</v>
      </c>
      <c r="H29" s="73" t="s">
        <v>79</v>
      </c>
      <c r="I29" s="8" t="s">
        <v>80</v>
      </c>
      <c r="J29" s="70">
        <v>11</v>
      </c>
      <c r="K29" s="49" t="s">
        <v>88</v>
      </c>
      <c r="L29" s="51" t="s">
        <v>86</v>
      </c>
      <c r="M29" s="128" t="s">
        <v>145</v>
      </c>
      <c r="N29" s="47">
        <f t="shared" si="2"/>
        <v>2046000</v>
      </c>
      <c r="O29" s="11"/>
      <c r="P29" s="11"/>
      <c r="Q29" s="48">
        <f t="shared" si="1"/>
        <v>2046000</v>
      </c>
      <c r="R29" s="29">
        <v>0</v>
      </c>
      <c r="S29" s="57">
        <f>$N$58*R29+$N$59*R29</f>
        <v>0</v>
      </c>
      <c r="T29" s="14"/>
    </row>
    <row r="30" spans="1:20" ht="13.5">
      <c r="A30" s="108" t="s">
        <v>72</v>
      </c>
      <c r="B30" s="15" t="s">
        <v>18</v>
      </c>
      <c r="C30" s="109" t="s">
        <v>36</v>
      </c>
      <c r="D30" s="23" t="s">
        <v>22</v>
      </c>
      <c r="E30" s="109" t="s">
        <v>23</v>
      </c>
      <c r="F30" s="109" t="s">
        <v>89</v>
      </c>
      <c r="G30" s="10">
        <v>1</v>
      </c>
      <c r="H30" s="110" t="s">
        <v>82</v>
      </c>
      <c r="I30" s="23" t="s">
        <v>114</v>
      </c>
      <c r="J30" s="111">
        <v>10</v>
      </c>
      <c r="K30" s="112" t="s">
        <v>115</v>
      </c>
      <c r="L30" s="107" t="s">
        <v>116</v>
      </c>
      <c r="M30" s="113"/>
      <c r="N30" s="47">
        <f t="shared" si="2"/>
        <v>1860000</v>
      </c>
      <c r="O30" s="6"/>
      <c r="P30" s="6"/>
      <c r="Q30" s="48">
        <f t="shared" si="1"/>
        <v>1860000</v>
      </c>
      <c r="R30" s="32">
        <v>2</v>
      </c>
      <c r="S30" s="57">
        <f aca="true" t="shared" si="3" ref="S30:S40">$N$58*R30</f>
        <v>372000</v>
      </c>
      <c r="T30" s="18" t="s">
        <v>190</v>
      </c>
    </row>
    <row r="31" spans="1:20" s="126" customFormat="1" ht="21">
      <c r="A31" s="123" t="s">
        <v>72</v>
      </c>
      <c r="B31" s="124" t="s">
        <v>169</v>
      </c>
      <c r="C31" s="16" t="s">
        <v>170</v>
      </c>
      <c r="D31" s="20" t="s">
        <v>123</v>
      </c>
      <c r="E31" s="16" t="s">
        <v>23</v>
      </c>
      <c r="F31" s="16" t="s">
        <v>31</v>
      </c>
      <c r="G31" s="21">
        <v>1</v>
      </c>
      <c r="H31" s="125" t="s">
        <v>82</v>
      </c>
      <c r="I31" s="20" t="s">
        <v>114</v>
      </c>
      <c r="J31" s="26">
        <v>10</v>
      </c>
      <c r="K31" s="49" t="s">
        <v>119</v>
      </c>
      <c r="L31" s="33" t="s">
        <v>23</v>
      </c>
      <c r="M31" s="128" t="s">
        <v>145</v>
      </c>
      <c r="N31" s="29">
        <f t="shared" si="2"/>
        <v>1860000</v>
      </c>
      <c r="O31" s="22"/>
      <c r="P31" s="22"/>
      <c r="Q31" s="48">
        <f t="shared" si="1"/>
        <v>1860000</v>
      </c>
      <c r="R31" s="29">
        <v>2</v>
      </c>
      <c r="S31" s="57">
        <f t="shared" si="3"/>
        <v>372000</v>
      </c>
      <c r="T31" s="18" t="s">
        <v>190</v>
      </c>
    </row>
    <row r="32" spans="1:20" s="126" customFormat="1" ht="13.5">
      <c r="A32" s="123" t="s">
        <v>72</v>
      </c>
      <c r="B32" s="124" t="s">
        <v>150</v>
      </c>
      <c r="C32" s="16" t="s">
        <v>151</v>
      </c>
      <c r="D32" s="20" t="s">
        <v>11</v>
      </c>
      <c r="E32" s="16" t="s">
        <v>15</v>
      </c>
      <c r="F32" s="16" t="s">
        <v>27</v>
      </c>
      <c r="G32" s="21">
        <v>1</v>
      </c>
      <c r="H32" s="125" t="s">
        <v>152</v>
      </c>
      <c r="I32" s="20" t="s">
        <v>80</v>
      </c>
      <c r="J32" s="26">
        <v>7</v>
      </c>
      <c r="K32" s="49" t="s">
        <v>153</v>
      </c>
      <c r="L32" s="33" t="s">
        <v>15</v>
      </c>
      <c r="M32" s="128"/>
      <c r="N32" s="29">
        <f t="shared" si="2"/>
        <v>1302000</v>
      </c>
      <c r="O32" s="22"/>
      <c r="P32" s="22"/>
      <c r="Q32" s="48">
        <f t="shared" si="1"/>
        <v>1302000</v>
      </c>
      <c r="R32" s="29">
        <v>5</v>
      </c>
      <c r="S32" s="57">
        <f t="shared" si="3"/>
        <v>930000</v>
      </c>
      <c r="T32" s="18" t="s">
        <v>191</v>
      </c>
    </row>
    <row r="33" spans="1:20" s="126" customFormat="1" ht="13.5">
      <c r="A33" s="123" t="s">
        <v>72</v>
      </c>
      <c r="B33" s="124" t="s">
        <v>29</v>
      </c>
      <c r="C33" s="16" t="s">
        <v>127</v>
      </c>
      <c r="D33" s="20" t="s">
        <v>30</v>
      </c>
      <c r="E33" s="16" t="s">
        <v>23</v>
      </c>
      <c r="F33" s="16" t="s">
        <v>31</v>
      </c>
      <c r="G33" s="21">
        <v>1</v>
      </c>
      <c r="H33" s="125" t="s">
        <v>128</v>
      </c>
      <c r="I33" s="20" t="s">
        <v>80</v>
      </c>
      <c r="J33" s="26">
        <v>9</v>
      </c>
      <c r="K33" s="49" t="s">
        <v>129</v>
      </c>
      <c r="L33" s="33" t="s">
        <v>137</v>
      </c>
      <c r="M33" s="35" t="s">
        <v>138</v>
      </c>
      <c r="N33" s="29">
        <f t="shared" si="2"/>
        <v>1674000</v>
      </c>
      <c r="O33" s="22"/>
      <c r="P33" s="22"/>
      <c r="Q33" s="48">
        <f t="shared" si="1"/>
        <v>1674000</v>
      </c>
      <c r="R33" s="29">
        <v>3</v>
      </c>
      <c r="S33" s="57">
        <f t="shared" si="3"/>
        <v>558000</v>
      </c>
      <c r="T33" s="18" t="s">
        <v>192</v>
      </c>
    </row>
    <row r="34" spans="1:20" s="126" customFormat="1" ht="13.5">
      <c r="A34" s="123" t="s">
        <v>72</v>
      </c>
      <c r="B34" s="124" t="s">
        <v>29</v>
      </c>
      <c r="C34" s="16" t="s">
        <v>127</v>
      </c>
      <c r="D34" s="20" t="s">
        <v>30</v>
      </c>
      <c r="E34" s="16" t="s">
        <v>23</v>
      </c>
      <c r="F34" s="16" t="s">
        <v>31</v>
      </c>
      <c r="G34" s="21">
        <v>1</v>
      </c>
      <c r="H34" s="125" t="s">
        <v>128</v>
      </c>
      <c r="I34" s="20" t="s">
        <v>80</v>
      </c>
      <c r="J34" s="26">
        <v>9</v>
      </c>
      <c r="K34" s="49" t="s">
        <v>130</v>
      </c>
      <c r="L34" s="33" t="s">
        <v>137</v>
      </c>
      <c r="M34" s="35" t="s">
        <v>138</v>
      </c>
      <c r="N34" s="29">
        <f t="shared" si="2"/>
        <v>1674000</v>
      </c>
      <c r="O34" s="22"/>
      <c r="P34" s="22"/>
      <c r="Q34" s="48">
        <f t="shared" si="1"/>
        <v>1674000</v>
      </c>
      <c r="R34" s="29">
        <v>3</v>
      </c>
      <c r="S34" s="57">
        <f t="shared" si="3"/>
        <v>558000</v>
      </c>
      <c r="T34" s="18" t="s">
        <v>192</v>
      </c>
    </row>
    <row r="35" spans="1:20" ht="13.5">
      <c r="A35" s="123" t="s">
        <v>72</v>
      </c>
      <c r="B35" s="7" t="s">
        <v>131</v>
      </c>
      <c r="C35" s="9" t="s">
        <v>132</v>
      </c>
      <c r="D35" s="8" t="s">
        <v>30</v>
      </c>
      <c r="E35" s="9" t="s">
        <v>23</v>
      </c>
      <c r="F35" s="9" t="s">
        <v>31</v>
      </c>
      <c r="G35" s="13">
        <v>1</v>
      </c>
      <c r="H35" s="73" t="s">
        <v>128</v>
      </c>
      <c r="I35" s="8" t="s">
        <v>80</v>
      </c>
      <c r="J35" s="70">
        <v>9</v>
      </c>
      <c r="K35" s="49" t="s">
        <v>134</v>
      </c>
      <c r="L35" s="51" t="s">
        <v>137</v>
      </c>
      <c r="M35" s="50" t="s">
        <v>138</v>
      </c>
      <c r="N35" s="122">
        <f t="shared" si="2"/>
        <v>1674000</v>
      </c>
      <c r="O35" s="11"/>
      <c r="P35" s="11"/>
      <c r="Q35" s="48">
        <f t="shared" si="1"/>
        <v>1674000</v>
      </c>
      <c r="R35" s="29">
        <v>3</v>
      </c>
      <c r="S35" s="57">
        <f t="shared" si="3"/>
        <v>558000</v>
      </c>
      <c r="T35" s="18" t="s">
        <v>192</v>
      </c>
    </row>
    <row r="36" spans="1:20" ht="13.5">
      <c r="A36" s="123" t="s">
        <v>72</v>
      </c>
      <c r="B36" s="7" t="s">
        <v>131</v>
      </c>
      <c r="C36" s="9" t="s">
        <v>133</v>
      </c>
      <c r="D36" s="8" t="s">
        <v>30</v>
      </c>
      <c r="E36" s="9" t="s">
        <v>23</v>
      </c>
      <c r="F36" s="9" t="s">
        <v>31</v>
      </c>
      <c r="G36" s="13">
        <v>1</v>
      </c>
      <c r="H36" s="73" t="s">
        <v>128</v>
      </c>
      <c r="I36" s="8" t="s">
        <v>114</v>
      </c>
      <c r="J36" s="70">
        <v>9</v>
      </c>
      <c r="K36" s="49" t="s">
        <v>135</v>
      </c>
      <c r="L36" s="51" t="s">
        <v>136</v>
      </c>
      <c r="M36" s="50" t="s">
        <v>138</v>
      </c>
      <c r="N36" s="122">
        <f t="shared" si="2"/>
        <v>1674000</v>
      </c>
      <c r="O36" s="159"/>
      <c r="P36" s="159"/>
      <c r="Q36" s="48">
        <f t="shared" si="1"/>
        <v>1674000</v>
      </c>
      <c r="R36" s="28">
        <v>3</v>
      </c>
      <c r="S36" s="57">
        <f t="shared" si="3"/>
        <v>558000</v>
      </c>
      <c r="T36" s="18" t="s">
        <v>192</v>
      </c>
    </row>
    <row r="37" spans="1:20" ht="13.5">
      <c r="A37" s="149" t="s">
        <v>72</v>
      </c>
      <c r="B37" s="150" t="s">
        <v>160</v>
      </c>
      <c r="C37" s="151" t="s">
        <v>161</v>
      </c>
      <c r="D37" s="152" t="s">
        <v>109</v>
      </c>
      <c r="E37" s="151" t="s">
        <v>2</v>
      </c>
      <c r="F37" s="151" t="s">
        <v>162</v>
      </c>
      <c r="G37" s="12">
        <v>1</v>
      </c>
      <c r="H37" s="153" t="s">
        <v>163</v>
      </c>
      <c r="I37" s="152" t="s">
        <v>114</v>
      </c>
      <c r="J37" s="154">
        <v>6</v>
      </c>
      <c r="K37" s="155" t="s">
        <v>164</v>
      </c>
      <c r="L37" s="156" t="s">
        <v>15</v>
      </c>
      <c r="M37" s="157"/>
      <c r="N37" s="158">
        <f t="shared" si="2"/>
        <v>1116000</v>
      </c>
      <c r="O37" s="159"/>
      <c r="P37" s="159"/>
      <c r="Q37" s="48">
        <f t="shared" si="1"/>
        <v>1116000</v>
      </c>
      <c r="R37" s="28">
        <v>5</v>
      </c>
      <c r="S37" s="57">
        <f t="shared" si="3"/>
        <v>930000</v>
      </c>
      <c r="T37" s="18" t="s">
        <v>191</v>
      </c>
    </row>
    <row r="38" spans="1:20" ht="19.5" customHeight="1">
      <c r="A38" s="123" t="s">
        <v>72</v>
      </c>
      <c r="B38" s="7" t="s">
        <v>68</v>
      </c>
      <c r="C38" s="9" t="s">
        <v>69</v>
      </c>
      <c r="D38" s="8" t="s">
        <v>109</v>
      </c>
      <c r="E38" s="9" t="s">
        <v>2</v>
      </c>
      <c r="F38" s="9" t="s">
        <v>17</v>
      </c>
      <c r="G38" s="13">
        <v>1</v>
      </c>
      <c r="H38" s="73" t="s">
        <v>163</v>
      </c>
      <c r="I38" s="8" t="s">
        <v>114</v>
      </c>
      <c r="J38" s="70">
        <v>6</v>
      </c>
      <c r="K38" s="49" t="s">
        <v>165</v>
      </c>
      <c r="L38" s="51" t="s">
        <v>15</v>
      </c>
      <c r="M38" s="50"/>
      <c r="N38" s="122">
        <f t="shared" si="2"/>
        <v>1116000</v>
      </c>
      <c r="O38" s="11"/>
      <c r="P38" s="11"/>
      <c r="Q38" s="48">
        <f t="shared" si="1"/>
        <v>1116000</v>
      </c>
      <c r="R38" s="29">
        <v>5</v>
      </c>
      <c r="S38" s="57">
        <f t="shared" si="3"/>
        <v>930000</v>
      </c>
      <c r="T38" s="18" t="s">
        <v>191</v>
      </c>
    </row>
    <row r="39" spans="1:20" ht="19.5" customHeight="1">
      <c r="A39" s="162" t="s">
        <v>72</v>
      </c>
      <c r="B39" s="7" t="s">
        <v>166</v>
      </c>
      <c r="C39" s="9" t="s">
        <v>167</v>
      </c>
      <c r="D39" s="8" t="s">
        <v>109</v>
      </c>
      <c r="E39" s="9" t="s">
        <v>2</v>
      </c>
      <c r="F39" s="9" t="s">
        <v>17</v>
      </c>
      <c r="G39" s="13">
        <v>1</v>
      </c>
      <c r="H39" s="73" t="s">
        <v>163</v>
      </c>
      <c r="I39" s="8" t="s">
        <v>114</v>
      </c>
      <c r="J39" s="70">
        <v>6</v>
      </c>
      <c r="K39" s="49" t="s">
        <v>168</v>
      </c>
      <c r="L39" s="51" t="s">
        <v>15</v>
      </c>
      <c r="M39" s="50"/>
      <c r="N39" s="122">
        <f t="shared" si="2"/>
        <v>1116000</v>
      </c>
      <c r="O39" s="11"/>
      <c r="P39" s="163"/>
      <c r="Q39" s="48">
        <f t="shared" si="1"/>
        <v>1116000</v>
      </c>
      <c r="R39" s="32">
        <v>5</v>
      </c>
      <c r="S39" s="57">
        <f t="shared" si="3"/>
        <v>930000</v>
      </c>
      <c r="T39" s="18" t="s">
        <v>191</v>
      </c>
    </row>
    <row r="40" spans="1:20" ht="19.5" customHeight="1">
      <c r="A40" s="171" t="s">
        <v>72</v>
      </c>
      <c r="B40" s="172" t="s">
        <v>173</v>
      </c>
      <c r="C40" s="25" t="s">
        <v>174</v>
      </c>
      <c r="D40" s="24" t="s">
        <v>175</v>
      </c>
      <c r="E40" s="25" t="s">
        <v>23</v>
      </c>
      <c r="F40" s="25" t="s">
        <v>31</v>
      </c>
      <c r="G40" s="173">
        <v>1</v>
      </c>
      <c r="H40" s="174" t="s">
        <v>99</v>
      </c>
      <c r="I40" s="24" t="s">
        <v>80</v>
      </c>
      <c r="J40" s="44">
        <v>5</v>
      </c>
      <c r="K40" s="57" t="s">
        <v>176</v>
      </c>
      <c r="L40" s="175" t="s">
        <v>23</v>
      </c>
      <c r="M40" s="176"/>
      <c r="N40" s="161">
        <f t="shared" si="2"/>
        <v>930000</v>
      </c>
      <c r="O40" s="53"/>
      <c r="P40" s="163"/>
      <c r="Q40" s="48">
        <f t="shared" si="1"/>
        <v>930000</v>
      </c>
      <c r="R40" s="32">
        <v>7</v>
      </c>
      <c r="S40" s="57">
        <f t="shared" si="3"/>
        <v>1302000</v>
      </c>
      <c r="T40" s="18" t="s">
        <v>193</v>
      </c>
    </row>
    <row r="41" spans="1:20" ht="19.5" customHeight="1">
      <c r="A41" s="171" t="s">
        <v>72</v>
      </c>
      <c r="B41" s="172" t="s">
        <v>173</v>
      </c>
      <c r="C41" s="25" t="s">
        <v>174</v>
      </c>
      <c r="D41" s="24" t="s">
        <v>175</v>
      </c>
      <c r="E41" s="25" t="s">
        <v>23</v>
      </c>
      <c r="F41" s="25" t="s">
        <v>31</v>
      </c>
      <c r="G41" s="173">
        <v>1</v>
      </c>
      <c r="H41" s="174" t="s">
        <v>99</v>
      </c>
      <c r="I41" s="24" t="s">
        <v>80</v>
      </c>
      <c r="J41" s="44">
        <v>5</v>
      </c>
      <c r="K41" s="57" t="s">
        <v>178</v>
      </c>
      <c r="L41" s="175" t="s">
        <v>179</v>
      </c>
      <c r="M41" s="176" t="s">
        <v>138</v>
      </c>
      <c r="N41" s="161">
        <f t="shared" si="2"/>
        <v>930000</v>
      </c>
      <c r="O41" s="53">
        <f>$N$59*J41</f>
        <v>165000</v>
      </c>
      <c r="P41" s="163">
        <v>99000</v>
      </c>
      <c r="Q41" s="48">
        <f t="shared" si="1"/>
        <v>1194000</v>
      </c>
      <c r="R41" s="32">
        <v>7</v>
      </c>
      <c r="S41" s="57">
        <f>$N$58*R41+$N$59*R41</f>
        <v>1533000</v>
      </c>
      <c r="T41" s="18" t="s">
        <v>194</v>
      </c>
    </row>
    <row r="42" spans="1:20" ht="19.5" customHeight="1">
      <c r="A42" s="171" t="s">
        <v>72</v>
      </c>
      <c r="B42" s="172" t="s">
        <v>173</v>
      </c>
      <c r="C42" s="25" t="s">
        <v>177</v>
      </c>
      <c r="D42" s="24" t="s">
        <v>175</v>
      </c>
      <c r="E42" s="25" t="s">
        <v>23</v>
      </c>
      <c r="F42" s="25" t="s">
        <v>31</v>
      </c>
      <c r="G42" s="173">
        <v>1</v>
      </c>
      <c r="H42" s="174" t="s">
        <v>99</v>
      </c>
      <c r="I42" s="24" t="s">
        <v>80</v>
      </c>
      <c r="J42" s="44">
        <v>5</v>
      </c>
      <c r="K42" s="57" t="s">
        <v>180</v>
      </c>
      <c r="L42" s="175"/>
      <c r="M42" s="176" t="s">
        <v>138</v>
      </c>
      <c r="N42" s="161">
        <f t="shared" si="2"/>
        <v>930000</v>
      </c>
      <c r="O42" s="53">
        <f>$N$59*J42</f>
        <v>165000</v>
      </c>
      <c r="P42" s="163">
        <v>99000</v>
      </c>
      <c r="Q42" s="48">
        <f t="shared" si="1"/>
        <v>1194000</v>
      </c>
      <c r="R42" s="32">
        <v>7</v>
      </c>
      <c r="S42" s="57">
        <f>$N$58*R42+$N$59*R42</f>
        <v>1533000</v>
      </c>
      <c r="T42" s="18" t="s">
        <v>194</v>
      </c>
    </row>
    <row r="43" spans="1:20" ht="19.5" customHeight="1">
      <c r="A43" s="171" t="s">
        <v>72</v>
      </c>
      <c r="B43" s="172" t="s">
        <v>173</v>
      </c>
      <c r="C43" s="25" t="s">
        <v>177</v>
      </c>
      <c r="D43" s="24" t="s">
        <v>175</v>
      </c>
      <c r="E43" s="25" t="s">
        <v>23</v>
      </c>
      <c r="F43" s="25" t="s">
        <v>31</v>
      </c>
      <c r="G43" s="173">
        <v>1</v>
      </c>
      <c r="H43" s="174" t="s">
        <v>99</v>
      </c>
      <c r="I43" s="24" t="s">
        <v>80</v>
      </c>
      <c r="J43" s="44">
        <v>5</v>
      </c>
      <c r="K43" s="57" t="s">
        <v>181</v>
      </c>
      <c r="L43" s="175" t="s">
        <v>182</v>
      </c>
      <c r="M43" s="176" t="s">
        <v>138</v>
      </c>
      <c r="N43" s="161">
        <f t="shared" si="2"/>
        <v>930000</v>
      </c>
      <c r="O43" s="53">
        <f>$N$59*J43</f>
        <v>165000</v>
      </c>
      <c r="P43" s="163">
        <v>99000</v>
      </c>
      <c r="Q43" s="48">
        <f t="shared" si="1"/>
        <v>1194000</v>
      </c>
      <c r="R43" s="32">
        <v>7</v>
      </c>
      <c r="S43" s="57">
        <f>$N$58*R43+$N$59*R43</f>
        <v>1533000</v>
      </c>
      <c r="T43" s="18" t="s">
        <v>194</v>
      </c>
    </row>
    <row r="44" spans="1:20" ht="19.5" customHeight="1">
      <c r="A44" s="171" t="s">
        <v>72</v>
      </c>
      <c r="B44" s="172" t="s">
        <v>173</v>
      </c>
      <c r="C44" s="25" t="s">
        <v>184</v>
      </c>
      <c r="D44" s="24" t="s">
        <v>175</v>
      </c>
      <c r="E44" s="25" t="s">
        <v>23</v>
      </c>
      <c r="F44" s="25" t="s">
        <v>31</v>
      </c>
      <c r="G44" s="173">
        <v>1</v>
      </c>
      <c r="H44" s="174" t="s">
        <v>99</v>
      </c>
      <c r="I44" s="24" t="s">
        <v>80</v>
      </c>
      <c r="J44" s="44">
        <v>5</v>
      </c>
      <c r="K44" s="57" t="s">
        <v>183</v>
      </c>
      <c r="L44" s="175" t="s">
        <v>182</v>
      </c>
      <c r="M44" s="176" t="s">
        <v>138</v>
      </c>
      <c r="N44" s="161">
        <f t="shared" si="2"/>
        <v>930000</v>
      </c>
      <c r="O44" s="53">
        <f>$N$59*J44</f>
        <v>165000</v>
      </c>
      <c r="P44" s="163">
        <v>99000</v>
      </c>
      <c r="Q44" s="48">
        <f t="shared" si="1"/>
        <v>1194000</v>
      </c>
      <c r="R44" s="29">
        <v>7</v>
      </c>
      <c r="S44" s="57">
        <f>$N$58*R44+$N$59*R44</f>
        <v>1533000</v>
      </c>
      <c r="T44" s="18" t="s">
        <v>194</v>
      </c>
    </row>
    <row r="45" spans="1:20" ht="19.5" customHeight="1">
      <c r="A45" s="171" t="s">
        <v>187</v>
      </c>
      <c r="B45" s="15" t="s">
        <v>18</v>
      </c>
      <c r="C45" s="25" t="s">
        <v>188</v>
      </c>
      <c r="D45" s="23" t="s">
        <v>22</v>
      </c>
      <c r="E45" s="25" t="s">
        <v>23</v>
      </c>
      <c r="F45" s="109" t="s">
        <v>89</v>
      </c>
      <c r="G45" s="173">
        <v>1</v>
      </c>
      <c r="H45" s="174" t="s">
        <v>188</v>
      </c>
      <c r="I45" s="24" t="s">
        <v>196</v>
      </c>
      <c r="J45" s="44" t="s">
        <v>196</v>
      </c>
      <c r="K45" s="57" t="s">
        <v>196</v>
      </c>
      <c r="L45" s="175" t="s">
        <v>196</v>
      </c>
      <c r="M45" s="176" t="s">
        <v>196</v>
      </c>
      <c r="N45" s="161" t="s">
        <v>196</v>
      </c>
      <c r="O45" s="53" t="s">
        <v>196</v>
      </c>
      <c r="P45" s="168" t="s">
        <v>197</v>
      </c>
      <c r="Q45" s="54" t="s">
        <v>197</v>
      </c>
      <c r="R45" s="55">
        <v>12</v>
      </c>
      <c r="S45" s="57">
        <f>$N$58*R45</f>
        <v>2232000</v>
      </c>
      <c r="T45" s="18" t="s">
        <v>195</v>
      </c>
    </row>
    <row r="46" spans="1:20" ht="19.5" customHeight="1">
      <c r="A46" s="171" t="s">
        <v>187</v>
      </c>
      <c r="B46" s="15" t="s">
        <v>18</v>
      </c>
      <c r="C46" s="25" t="s">
        <v>188</v>
      </c>
      <c r="D46" s="23" t="s">
        <v>22</v>
      </c>
      <c r="E46" s="25" t="s">
        <v>23</v>
      </c>
      <c r="F46" s="109" t="s">
        <v>89</v>
      </c>
      <c r="G46" s="173">
        <v>1</v>
      </c>
      <c r="H46" s="174" t="s">
        <v>188</v>
      </c>
      <c r="I46" s="24" t="s">
        <v>196</v>
      </c>
      <c r="J46" s="44" t="s">
        <v>196</v>
      </c>
      <c r="K46" s="57" t="s">
        <v>196</v>
      </c>
      <c r="L46" s="175" t="s">
        <v>196</v>
      </c>
      <c r="M46" s="176" t="s">
        <v>196</v>
      </c>
      <c r="N46" s="161" t="s">
        <v>196</v>
      </c>
      <c r="O46" s="53" t="s">
        <v>196</v>
      </c>
      <c r="P46" s="168" t="s">
        <v>197</v>
      </c>
      <c r="Q46" s="54" t="s">
        <v>197</v>
      </c>
      <c r="R46" s="55">
        <v>12</v>
      </c>
      <c r="S46" s="57">
        <f>$N$58*R46</f>
        <v>2232000</v>
      </c>
      <c r="T46" s="18" t="s">
        <v>195</v>
      </c>
    </row>
    <row r="47" spans="1:20" ht="19.5" customHeight="1">
      <c r="A47" s="171" t="s">
        <v>187</v>
      </c>
      <c r="B47" s="15" t="s">
        <v>18</v>
      </c>
      <c r="C47" s="16" t="s">
        <v>188</v>
      </c>
      <c r="D47" s="23" t="s">
        <v>22</v>
      </c>
      <c r="E47" s="25" t="s">
        <v>23</v>
      </c>
      <c r="F47" s="109" t="s">
        <v>89</v>
      </c>
      <c r="G47" s="21">
        <v>1</v>
      </c>
      <c r="H47" s="125" t="s">
        <v>188</v>
      </c>
      <c r="I47" s="20" t="s">
        <v>196</v>
      </c>
      <c r="J47" s="26" t="s">
        <v>196</v>
      </c>
      <c r="K47" s="49" t="s">
        <v>196</v>
      </c>
      <c r="L47" s="33" t="s">
        <v>196</v>
      </c>
      <c r="M47" s="35" t="s">
        <v>196</v>
      </c>
      <c r="N47" s="122" t="s">
        <v>196</v>
      </c>
      <c r="O47" s="11" t="s">
        <v>196</v>
      </c>
      <c r="P47" s="47" t="s">
        <v>197</v>
      </c>
      <c r="Q47" s="48" t="s">
        <v>197</v>
      </c>
      <c r="R47" s="29">
        <v>12</v>
      </c>
      <c r="S47" s="57">
        <f>$N$58*R47</f>
        <v>2232000</v>
      </c>
      <c r="T47" s="18" t="s">
        <v>195</v>
      </c>
    </row>
    <row r="48" spans="1:20" ht="19.5" customHeight="1" thickBot="1">
      <c r="A48" s="169"/>
      <c r="B48" s="61"/>
      <c r="C48" s="62"/>
      <c r="D48" s="42"/>
      <c r="E48" s="62"/>
      <c r="F48" s="62"/>
      <c r="G48" s="63"/>
      <c r="H48" s="74"/>
      <c r="I48" s="42"/>
      <c r="J48" s="71"/>
      <c r="K48" s="67"/>
      <c r="L48" s="68"/>
      <c r="M48" s="69"/>
      <c r="N48" s="170"/>
      <c r="O48" s="64"/>
      <c r="P48" s="64"/>
      <c r="Q48" s="65"/>
      <c r="R48" s="43"/>
      <c r="S48" s="57"/>
      <c r="T48" s="66"/>
    </row>
    <row r="49" spans="1:20" ht="33" thickBot="1" thickTop="1">
      <c r="A49" s="178" t="s">
        <v>198</v>
      </c>
      <c r="B49" s="77"/>
      <c r="C49" s="78"/>
      <c r="D49" s="79"/>
      <c r="E49" s="78"/>
      <c r="F49" s="78"/>
      <c r="G49" s="80">
        <f>SUM(G26:G44)</f>
        <v>19</v>
      </c>
      <c r="H49" s="81"/>
      <c r="I49" s="79"/>
      <c r="J49" s="82"/>
      <c r="K49" s="86"/>
      <c r="L49" s="87"/>
      <c r="M49" s="88"/>
      <c r="N49" s="83">
        <f>SUM(N26:N48)</f>
        <v>27900000</v>
      </c>
      <c r="O49" s="83">
        <f>SUM(O26:O48)</f>
        <v>660000</v>
      </c>
      <c r="P49" s="83">
        <f>SUM(P26:P48)</f>
        <v>396000</v>
      </c>
      <c r="Q49" s="166">
        <f t="shared" si="1"/>
        <v>28956000</v>
      </c>
      <c r="R49" s="84"/>
      <c r="S49" s="177">
        <f>SUM(S26:S48)</f>
        <v>20826000</v>
      </c>
      <c r="T49" s="85"/>
    </row>
    <row r="50" spans="1:20" ht="15" thickBot="1" thickTop="1">
      <c r="A50" s="90" t="s">
        <v>93</v>
      </c>
      <c r="B50" s="91"/>
      <c r="C50" s="92"/>
      <c r="D50" s="93"/>
      <c r="E50" s="92"/>
      <c r="F50" s="92"/>
      <c r="G50" s="106">
        <f>G25+G49</f>
        <v>37</v>
      </c>
      <c r="H50" s="94"/>
      <c r="I50" s="93"/>
      <c r="J50" s="95"/>
      <c r="K50" s="96"/>
      <c r="L50" s="97"/>
      <c r="M50" s="98"/>
      <c r="N50" s="99">
        <f>N49+N25</f>
        <v>41652000</v>
      </c>
      <c r="O50" s="99">
        <f>O49+O25</f>
        <v>924000</v>
      </c>
      <c r="P50" s="99">
        <f>P49+P25</f>
        <v>396000</v>
      </c>
      <c r="Q50" s="165">
        <f>SUM(N50:P50)</f>
        <v>42972000</v>
      </c>
      <c r="R50" s="100"/>
      <c r="S50" s="96"/>
      <c r="T50" s="101"/>
    </row>
    <row r="51" spans="1:20" ht="13.5">
      <c r="A51" s="31"/>
      <c r="B51" s="117"/>
      <c r="C51" s="117"/>
      <c r="D51" s="116"/>
      <c r="E51" s="117"/>
      <c r="F51" s="30"/>
      <c r="G51" s="116"/>
      <c r="H51" s="116"/>
      <c r="I51" s="116"/>
      <c r="J51" s="116"/>
      <c r="K51" s="112"/>
      <c r="L51" s="34"/>
      <c r="M51" s="34"/>
      <c r="N51" s="112"/>
      <c r="O51" s="112"/>
      <c r="P51" s="112"/>
      <c r="Q51" s="112"/>
      <c r="R51" s="112"/>
      <c r="S51" s="112"/>
      <c r="T51" s="112"/>
    </row>
    <row r="52" spans="1:20" ht="13.5">
      <c r="A52" s="31"/>
      <c r="G52" s="116"/>
      <c r="H52" s="116"/>
      <c r="I52" s="116"/>
      <c r="J52" s="116"/>
      <c r="K52" s="112"/>
      <c r="L52" s="34"/>
      <c r="M52" s="34"/>
      <c r="P52" s="112"/>
      <c r="Q52" s="112"/>
      <c r="R52" s="112"/>
      <c r="S52" s="112"/>
      <c r="T52" s="112"/>
    </row>
    <row r="53" spans="1:20" ht="13.5">
      <c r="A53" s="31"/>
      <c r="G53" s="116"/>
      <c r="H53" s="116"/>
      <c r="I53" s="116"/>
      <c r="J53" s="116"/>
      <c r="K53" s="112"/>
      <c r="L53" s="34"/>
      <c r="M53" s="34"/>
      <c r="P53" s="112"/>
      <c r="Q53" s="112"/>
      <c r="R53" s="112"/>
      <c r="S53" s="112"/>
      <c r="T53" s="112"/>
    </row>
    <row r="54" spans="1:20" ht="13.5">
      <c r="A54" s="31"/>
      <c r="G54" s="116"/>
      <c r="H54" s="116"/>
      <c r="I54" s="116"/>
      <c r="J54" s="116"/>
      <c r="K54" s="112"/>
      <c r="L54" s="34"/>
      <c r="M54" s="34"/>
      <c r="P54" s="112"/>
      <c r="Q54" s="112"/>
      <c r="R54" s="112"/>
      <c r="S54" s="112"/>
      <c r="T54" s="112"/>
    </row>
    <row r="55" spans="1:20" ht="13.5">
      <c r="A55" s="31"/>
      <c r="G55" s="116"/>
      <c r="H55" s="116"/>
      <c r="I55" s="116"/>
      <c r="J55" s="116"/>
      <c r="K55" s="112"/>
      <c r="L55" s="34"/>
      <c r="M55" s="34"/>
      <c r="P55" s="112"/>
      <c r="Q55" s="112"/>
      <c r="R55" s="112"/>
      <c r="S55" s="112"/>
      <c r="T55" s="112"/>
    </row>
    <row r="58" spans="13:14" ht="13.5">
      <c r="M58" t="s">
        <v>120</v>
      </c>
      <c r="N58">
        <v>186000</v>
      </c>
    </row>
    <row r="59" spans="13:14" ht="13.5">
      <c r="M59" t="s">
        <v>121</v>
      </c>
      <c r="N59">
        <v>33000</v>
      </c>
    </row>
    <row r="62" spans="2:6" ht="14.25" thickBot="1">
      <c r="B62" s="117"/>
      <c r="C62" s="117"/>
      <c r="D62" s="116"/>
      <c r="E62" s="117" t="s">
        <v>156</v>
      </c>
      <c r="F62" s="117"/>
    </row>
    <row r="63" spans="2:14" ht="21.75" thickBot="1">
      <c r="B63" s="127" t="s">
        <v>154</v>
      </c>
      <c r="C63" s="117"/>
      <c r="D63" s="116"/>
      <c r="E63" s="117">
        <v>11</v>
      </c>
      <c r="F63" s="117" t="s">
        <v>155</v>
      </c>
      <c r="M63" s="120" t="s">
        <v>124</v>
      </c>
      <c r="N63" s="121" t="s">
        <v>125</v>
      </c>
    </row>
    <row r="64" spans="2:14" ht="14.25" thickBot="1">
      <c r="B64" t="s">
        <v>142</v>
      </c>
      <c r="C64" s="117"/>
      <c r="D64" s="116"/>
      <c r="E64" s="117"/>
      <c r="F64" s="117"/>
      <c r="M64" s="118">
        <v>55929000</v>
      </c>
      <c r="N64" s="119">
        <f>M64-N25</f>
        <v>42177000</v>
      </c>
    </row>
    <row r="65" spans="2:14" ht="21.75" thickBot="1">
      <c r="B65" t="s">
        <v>143</v>
      </c>
      <c r="E65" s="117"/>
      <c r="F65" s="117"/>
      <c r="M65" s="120" t="s">
        <v>126</v>
      </c>
      <c r="N65" s="121" t="s">
        <v>125</v>
      </c>
    </row>
    <row r="66" spans="2:14" ht="14.25" thickBot="1">
      <c r="B66" t="s">
        <v>139</v>
      </c>
      <c r="M66" s="118">
        <v>34242000</v>
      </c>
      <c r="N66" s="119">
        <f>M66-N49</f>
        <v>6342000</v>
      </c>
    </row>
    <row r="67" ht="13.5">
      <c r="B67" t="s">
        <v>140</v>
      </c>
    </row>
    <row r="68" ht="13.5">
      <c r="B68" t="s">
        <v>141</v>
      </c>
    </row>
    <row r="69" ht="13.5">
      <c r="B69" t="s">
        <v>144</v>
      </c>
    </row>
    <row r="70" ht="13.5">
      <c r="B70" t="s">
        <v>146</v>
      </c>
    </row>
    <row r="71" ht="13.5">
      <c r="B71" t="s">
        <v>157</v>
      </c>
    </row>
    <row r="65536" ht="13.5">
      <c r="S65536" s="57"/>
    </row>
  </sheetData>
  <mergeCells count="21">
    <mergeCell ref="H5:H6"/>
    <mergeCell ref="Q5:Q6"/>
    <mergeCell ref="R5:R6"/>
    <mergeCell ref="P5:P6"/>
    <mergeCell ref="K5:K6"/>
    <mergeCell ref="S5:S6"/>
    <mergeCell ref="M5:M6"/>
    <mergeCell ref="I5:I6"/>
    <mergeCell ref="J5:J6"/>
    <mergeCell ref="N5:N6"/>
    <mergeCell ref="O5:O6"/>
    <mergeCell ref="N4:Q4"/>
    <mergeCell ref="R4:T4"/>
    <mergeCell ref="A5:A6"/>
    <mergeCell ref="B5:B6"/>
    <mergeCell ref="C5:C6"/>
    <mergeCell ref="D5:D6"/>
    <mergeCell ref="E5:E6"/>
    <mergeCell ref="F5:F6"/>
    <mergeCell ref="G5:G6"/>
    <mergeCell ref="T5:T6"/>
  </mergeCells>
  <printOptions/>
  <pageMargins left="0.75" right="0.75" top="1" bottom="1" header="0.512" footer="0.512"/>
  <pageSetup fitToHeight="1" fitToWidth="1" horizontalDpi="600" verticalDpi="600" orientation="portrait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46"/>
  <sheetViews>
    <sheetView tabSelected="1" workbookViewId="0" topLeftCell="A1">
      <selection activeCell="L32" sqref="L32"/>
    </sheetView>
  </sheetViews>
  <sheetFormatPr defaultColWidth="9.00390625" defaultRowHeight="13.5"/>
  <cols>
    <col min="1" max="1" width="11.375" style="0" customWidth="1"/>
    <col min="2" max="2" width="8.25390625" style="0" customWidth="1"/>
    <col min="3" max="3" width="7.00390625" style="0" customWidth="1"/>
    <col min="4" max="4" width="12.125" style="0" customWidth="1"/>
    <col min="5" max="5" width="5.625" style="0" customWidth="1"/>
    <col min="6" max="6" width="8.00390625" style="0" customWidth="1"/>
    <col min="7" max="7" width="5.375" style="0" customWidth="1"/>
    <col min="8" max="9" width="6.125" style="0" customWidth="1"/>
    <col min="10" max="10" width="7.50390625" style="0" customWidth="1"/>
    <col min="11" max="11" width="12.50390625" style="0" bestFit="1" customWidth="1"/>
    <col min="12" max="12" width="11.25390625" style="0" customWidth="1"/>
    <col min="13" max="13" width="11.125" style="0" customWidth="1"/>
    <col min="14" max="14" width="12.875" style="0" customWidth="1"/>
    <col min="15" max="15" width="2.375" style="0" customWidth="1"/>
  </cols>
  <sheetData>
    <row r="3" ht="18" thickBot="1">
      <c r="A3" s="89" t="s">
        <v>200</v>
      </c>
    </row>
    <row r="4" spans="1:14" ht="19.5" customHeight="1" thickBot="1">
      <c r="A4" s="2"/>
      <c r="B4" s="2"/>
      <c r="C4" s="2"/>
      <c r="D4" s="2"/>
      <c r="E4" s="2"/>
      <c r="F4" s="2"/>
      <c r="H4" s="2"/>
      <c r="I4" s="2"/>
      <c r="J4" s="2"/>
      <c r="K4" s="365" t="s">
        <v>272</v>
      </c>
      <c r="L4" s="363"/>
      <c r="M4" s="363"/>
      <c r="N4" s="364"/>
    </row>
    <row r="5" spans="1:14" ht="13.5">
      <c r="A5" s="388" t="s">
        <v>14</v>
      </c>
      <c r="B5" s="388" t="s">
        <v>8</v>
      </c>
      <c r="C5" s="371" t="s">
        <v>218</v>
      </c>
      <c r="D5" s="373" t="s">
        <v>0</v>
      </c>
      <c r="E5" s="373" t="s">
        <v>1</v>
      </c>
      <c r="F5" s="373" t="s">
        <v>16</v>
      </c>
      <c r="G5" s="375" t="s">
        <v>33</v>
      </c>
      <c r="H5" s="383" t="s">
        <v>201</v>
      </c>
      <c r="I5" s="378" t="s">
        <v>202</v>
      </c>
      <c r="J5" s="398" t="s">
        <v>78</v>
      </c>
      <c r="K5" s="369" t="s">
        <v>4</v>
      </c>
      <c r="L5" s="378" t="s">
        <v>5</v>
      </c>
      <c r="M5" s="390" t="s">
        <v>6</v>
      </c>
      <c r="N5" s="390" t="s">
        <v>3</v>
      </c>
    </row>
    <row r="6" spans="1:14" ht="14.25" customHeight="1" thickBot="1">
      <c r="A6" s="389"/>
      <c r="B6" s="389"/>
      <c r="C6" s="372"/>
      <c r="D6" s="374"/>
      <c r="E6" s="374"/>
      <c r="F6" s="374"/>
      <c r="G6" s="376"/>
      <c r="H6" s="384"/>
      <c r="I6" s="379"/>
      <c r="J6" s="399"/>
      <c r="K6" s="382"/>
      <c r="L6" s="379"/>
      <c r="M6" s="391"/>
      <c r="N6" s="391"/>
    </row>
    <row r="7" spans="1:14" ht="19.5" customHeight="1" hidden="1">
      <c r="A7" s="385" t="s">
        <v>217</v>
      </c>
      <c r="B7" s="188" t="s">
        <v>66</v>
      </c>
      <c r="C7" s="179" t="s">
        <v>67</v>
      </c>
      <c r="D7" s="180" t="s">
        <v>30</v>
      </c>
      <c r="E7" s="179" t="s">
        <v>23</v>
      </c>
      <c r="F7" s="181" t="s">
        <v>31</v>
      </c>
      <c r="G7" s="182">
        <v>1</v>
      </c>
      <c r="H7" s="125" t="s">
        <v>210</v>
      </c>
      <c r="I7" s="183" t="s">
        <v>203</v>
      </c>
      <c r="J7" s="192">
        <v>12</v>
      </c>
      <c r="K7" s="193">
        <f aca="true" t="shared" si="0" ref="K7:K23">$K$39*J7</f>
        <v>2232000</v>
      </c>
      <c r="L7" s="184"/>
      <c r="M7" s="189"/>
      <c r="N7" s="36">
        <f>SUM(K7:M7)</f>
        <v>2232000</v>
      </c>
    </row>
    <row r="8" spans="1:14" ht="19.5" customHeight="1" hidden="1">
      <c r="A8" s="386"/>
      <c r="B8" s="19" t="s">
        <v>204</v>
      </c>
      <c r="C8" s="16" t="s">
        <v>205</v>
      </c>
      <c r="D8" s="8" t="s">
        <v>206</v>
      </c>
      <c r="E8" s="16" t="s">
        <v>207</v>
      </c>
      <c r="F8" s="9" t="s">
        <v>208</v>
      </c>
      <c r="G8" s="21">
        <v>1</v>
      </c>
      <c r="H8" s="125" t="s">
        <v>210</v>
      </c>
      <c r="I8" s="24" t="s">
        <v>203</v>
      </c>
      <c r="J8" s="21">
        <v>12</v>
      </c>
      <c r="K8" s="122">
        <f t="shared" si="0"/>
        <v>2232000</v>
      </c>
      <c r="L8" s="11"/>
      <c r="M8" s="190"/>
      <c r="N8" s="196">
        <f>SUM(K8:M8)</f>
        <v>2232000</v>
      </c>
    </row>
    <row r="9" spans="1:14" ht="19.5" customHeight="1" hidden="1">
      <c r="A9" s="386"/>
      <c r="B9" s="19" t="s">
        <v>209</v>
      </c>
      <c r="C9" s="16" t="s">
        <v>209</v>
      </c>
      <c r="D9" s="8" t="s">
        <v>109</v>
      </c>
      <c r="E9" s="16" t="s">
        <v>2</v>
      </c>
      <c r="F9" s="9" t="s">
        <v>117</v>
      </c>
      <c r="G9" s="21">
        <v>1</v>
      </c>
      <c r="H9" s="125" t="s">
        <v>210</v>
      </c>
      <c r="I9" s="24" t="s">
        <v>203</v>
      </c>
      <c r="J9" s="26">
        <v>12</v>
      </c>
      <c r="K9" s="122">
        <f t="shared" si="0"/>
        <v>2232000</v>
      </c>
      <c r="L9" s="11"/>
      <c r="M9" s="190"/>
      <c r="N9" s="196">
        <f aca="true" t="shared" si="1" ref="N9:N28">SUM(K9:M9)</f>
        <v>2232000</v>
      </c>
    </row>
    <row r="10" spans="1:14" ht="19.5" customHeight="1" hidden="1">
      <c r="A10" s="386"/>
      <c r="B10" s="19" t="s">
        <v>209</v>
      </c>
      <c r="C10" s="16" t="s">
        <v>209</v>
      </c>
      <c r="D10" s="8" t="s">
        <v>109</v>
      </c>
      <c r="E10" s="16" t="s">
        <v>2</v>
      </c>
      <c r="F10" s="9" t="s">
        <v>117</v>
      </c>
      <c r="G10" s="21">
        <v>1</v>
      </c>
      <c r="H10" s="125" t="s">
        <v>210</v>
      </c>
      <c r="I10" s="24" t="s">
        <v>203</v>
      </c>
      <c r="J10" s="26">
        <v>12</v>
      </c>
      <c r="K10" s="122">
        <f t="shared" si="0"/>
        <v>2232000</v>
      </c>
      <c r="L10" s="11"/>
      <c r="M10" s="190"/>
      <c r="N10" s="196">
        <f t="shared" si="1"/>
        <v>2232000</v>
      </c>
    </row>
    <row r="11" spans="1:14" ht="19.5" customHeight="1" hidden="1">
      <c r="A11" s="386"/>
      <c r="B11" s="19" t="s">
        <v>209</v>
      </c>
      <c r="C11" s="16" t="s">
        <v>209</v>
      </c>
      <c r="D11" s="8" t="s">
        <v>109</v>
      </c>
      <c r="E11" s="16" t="s">
        <v>2</v>
      </c>
      <c r="F11" s="9" t="s">
        <v>117</v>
      </c>
      <c r="G11" s="21">
        <v>1</v>
      </c>
      <c r="H11" s="125" t="s">
        <v>210</v>
      </c>
      <c r="I11" s="24" t="s">
        <v>203</v>
      </c>
      <c r="J11" s="26">
        <v>12</v>
      </c>
      <c r="K11" s="122">
        <f t="shared" si="0"/>
        <v>2232000</v>
      </c>
      <c r="L11" s="11"/>
      <c r="M11" s="190"/>
      <c r="N11" s="196">
        <f t="shared" si="1"/>
        <v>2232000</v>
      </c>
    </row>
    <row r="12" spans="1:14" ht="19.5" customHeight="1" hidden="1">
      <c r="A12" s="386"/>
      <c r="B12" s="19" t="s">
        <v>209</v>
      </c>
      <c r="C12" s="16" t="s">
        <v>209</v>
      </c>
      <c r="D12" s="8" t="s">
        <v>109</v>
      </c>
      <c r="E12" s="16" t="s">
        <v>2</v>
      </c>
      <c r="F12" s="9" t="s">
        <v>117</v>
      </c>
      <c r="G12" s="21">
        <v>1</v>
      </c>
      <c r="H12" s="125" t="s">
        <v>210</v>
      </c>
      <c r="I12" s="24" t="s">
        <v>203</v>
      </c>
      <c r="J12" s="26">
        <v>12</v>
      </c>
      <c r="K12" s="122">
        <f t="shared" si="0"/>
        <v>2232000</v>
      </c>
      <c r="L12" s="11"/>
      <c r="M12" s="190"/>
      <c r="N12" s="196">
        <f t="shared" si="1"/>
        <v>2232000</v>
      </c>
    </row>
    <row r="13" spans="1:14" ht="19.5" customHeight="1" hidden="1">
      <c r="A13" s="386"/>
      <c r="B13" s="19" t="s">
        <v>209</v>
      </c>
      <c r="C13" s="16" t="s">
        <v>209</v>
      </c>
      <c r="D13" s="8" t="s">
        <v>109</v>
      </c>
      <c r="E13" s="16" t="s">
        <v>2</v>
      </c>
      <c r="F13" s="9" t="s">
        <v>117</v>
      </c>
      <c r="G13" s="21">
        <v>1</v>
      </c>
      <c r="H13" s="125" t="s">
        <v>210</v>
      </c>
      <c r="I13" s="24" t="s">
        <v>203</v>
      </c>
      <c r="J13" s="26">
        <v>12</v>
      </c>
      <c r="K13" s="122">
        <f t="shared" si="0"/>
        <v>2232000</v>
      </c>
      <c r="L13" s="11"/>
      <c r="M13" s="190"/>
      <c r="N13" s="196">
        <f t="shared" si="1"/>
        <v>2232000</v>
      </c>
    </row>
    <row r="14" spans="1:14" ht="19.5" customHeight="1" hidden="1">
      <c r="A14" s="386"/>
      <c r="B14" s="19" t="s">
        <v>209</v>
      </c>
      <c r="C14" s="16" t="s">
        <v>209</v>
      </c>
      <c r="D14" s="8" t="s">
        <v>109</v>
      </c>
      <c r="E14" s="16" t="s">
        <v>2</v>
      </c>
      <c r="F14" s="9" t="s">
        <v>17</v>
      </c>
      <c r="G14" s="21">
        <v>1</v>
      </c>
      <c r="H14" s="125" t="s">
        <v>210</v>
      </c>
      <c r="I14" s="24" t="s">
        <v>203</v>
      </c>
      <c r="J14" s="26">
        <v>12</v>
      </c>
      <c r="K14" s="122">
        <f t="shared" si="0"/>
        <v>2232000</v>
      </c>
      <c r="L14" s="11"/>
      <c r="M14" s="190"/>
      <c r="N14" s="196">
        <f t="shared" si="1"/>
        <v>2232000</v>
      </c>
    </row>
    <row r="15" spans="1:14" ht="19.5" customHeight="1" hidden="1">
      <c r="A15" s="386"/>
      <c r="B15" s="19" t="s">
        <v>209</v>
      </c>
      <c r="C15" s="16" t="s">
        <v>209</v>
      </c>
      <c r="D15" s="8" t="s">
        <v>109</v>
      </c>
      <c r="E15" s="16" t="s">
        <v>2</v>
      </c>
      <c r="F15" s="9" t="s">
        <v>17</v>
      </c>
      <c r="G15" s="21">
        <v>1</v>
      </c>
      <c r="H15" s="125" t="s">
        <v>210</v>
      </c>
      <c r="I15" s="24" t="s">
        <v>203</v>
      </c>
      <c r="J15" s="26">
        <v>12</v>
      </c>
      <c r="K15" s="122">
        <f t="shared" si="0"/>
        <v>2232000</v>
      </c>
      <c r="L15" s="11"/>
      <c r="M15" s="190"/>
      <c r="N15" s="196">
        <f t="shared" si="1"/>
        <v>2232000</v>
      </c>
    </row>
    <row r="16" spans="1:14" ht="19.5" customHeight="1" hidden="1">
      <c r="A16" s="386"/>
      <c r="B16" s="19" t="s">
        <v>18</v>
      </c>
      <c r="C16" s="16" t="s">
        <v>211</v>
      </c>
      <c r="D16" s="8" t="s">
        <v>22</v>
      </c>
      <c r="E16" s="16" t="s">
        <v>23</v>
      </c>
      <c r="F16" s="9" t="s">
        <v>89</v>
      </c>
      <c r="G16" s="21">
        <v>1</v>
      </c>
      <c r="H16" s="125" t="s">
        <v>210</v>
      </c>
      <c r="I16" s="24" t="s">
        <v>203</v>
      </c>
      <c r="J16" s="26">
        <v>12</v>
      </c>
      <c r="K16" s="122">
        <f t="shared" si="0"/>
        <v>2232000</v>
      </c>
      <c r="L16" s="11"/>
      <c r="M16" s="190"/>
      <c r="N16" s="196">
        <f t="shared" si="1"/>
        <v>2232000</v>
      </c>
    </row>
    <row r="17" spans="1:14" ht="19.5" customHeight="1" hidden="1">
      <c r="A17" s="386"/>
      <c r="B17" s="19" t="s">
        <v>18</v>
      </c>
      <c r="C17" s="16" t="s">
        <v>211</v>
      </c>
      <c r="D17" s="8" t="s">
        <v>22</v>
      </c>
      <c r="E17" s="16" t="s">
        <v>23</v>
      </c>
      <c r="F17" s="9" t="s">
        <v>89</v>
      </c>
      <c r="G17" s="21">
        <v>1</v>
      </c>
      <c r="H17" s="125" t="s">
        <v>210</v>
      </c>
      <c r="I17" s="24" t="s">
        <v>203</v>
      </c>
      <c r="J17" s="26">
        <v>12</v>
      </c>
      <c r="K17" s="122">
        <f t="shared" si="0"/>
        <v>2232000</v>
      </c>
      <c r="L17" s="11"/>
      <c r="M17" s="190"/>
      <c r="N17" s="196">
        <f t="shared" si="1"/>
        <v>2232000</v>
      </c>
    </row>
    <row r="18" spans="1:14" ht="19.5" customHeight="1" hidden="1">
      <c r="A18" s="386"/>
      <c r="B18" s="19" t="s">
        <v>18</v>
      </c>
      <c r="C18" s="16" t="s">
        <v>211</v>
      </c>
      <c r="D18" s="8" t="s">
        <v>22</v>
      </c>
      <c r="E18" s="16" t="s">
        <v>23</v>
      </c>
      <c r="F18" s="9" t="s">
        <v>89</v>
      </c>
      <c r="G18" s="21">
        <v>1</v>
      </c>
      <c r="H18" s="125" t="s">
        <v>210</v>
      </c>
      <c r="I18" s="24" t="s">
        <v>203</v>
      </c>
      <c r="J18" s="26">
        <v>12</v>
      </c>
      <c r="K18" s="122">
        <f t="shared" si="0"/>
        <v>2232000</v>
      </c>
      <c r="L18" s="11"/>
      <c r="M18" s="190"/>
      <c r="N18" s="196">
        <f t="shared" si="1"/>
        <v>2232000</v>
      </c>
    </row>
    <row r="19" spans="1:14" ht="19.5" customHeight="1" hidden="1">
      <c r="A19" s="386"/>
      <c r="B19" s="19" t="s">
        <v>18</v>
      </c>
      <c r="C19" s="16" t="s">
        <v>211</v>
      </c>
      <c r="D19" s="8" t="s">
        <v>22</v>
      </c>
      <c r="E19" s="16" t="s">
        <v>23</v>
      </c>
      <c r="F19" s="9" t="s">
        <v>89</v>
      </c>
      <c r="G19" s="21">
        <v>1</v>
      </c>
      <c r="H19" s="125" t="s">
        <v>210</v>
      </c>
      <c r="I19" s="24" t="s">
        <v>203</v>
      </c>
      <c r="J19" s="26">
        <v>12</v>
      </c>
      <c r="K19" s="122">
        <f t="shared" si="0"/>
        <v>2232000</v>
      </c>
      <c r="L19" s="11"/>
      <c r="M19" s="190"/>
      <c r="N19" s="196">
        <f t="shared" si="1"/>
        <v>2232000</v>
      </c>
    </row>
    <row r="20" spans="1:14" ht="19.5" customHeight="1" hidden="1">
      <c r="A20" s="386"/>
      <c r="B20" s="19" t="s">
        <v>18</v>
      </c>
      <c r="C20" s="16" t="s">
        <v>211</v>
      </c>
      <c r="D20" s="8" t="s">
        <v>22</v>
      </c>
      <c r="E20" s="16" t="s">
        <v>23</v>
      </c>
      <c r="F20" s="9" t="s">
        <v>89</v>
      </c>
      <c r="G20" s="21">
        <v>1</v>
      </c>
      <c r="H20" s="125" t="s">
        <v>210</v>
      </c>
      <c r="I20" s="24" t="s">
        <v>203</v>
      </c>
      <c r="J20" s="26">
        <v>12</v>
      </c>
      <c r="K20" s="122">
        <f t="shared" si="0"/>
        <v>2232000</v>
      </c>
      <c r="L20" s="11"/>
      <c r="M20" s="190"/>
      <c r="N20" s="196">
        <f t="shared" si="1"/>
        <v>2232000</v>
      </c>
    </row>
    <row r="21" spans="1:14" ht="19.5" customHeight="1" hidden="1">
      <c r="A21" s="386"/>
      <c r="B21" s="73" t="s">
        <v>212</v>
      </c>
      <c r="C21" s="16"/>
      <c r="D21" s="8" t="s">
        <v>175</v>
      </c>
      <c r="E21" s="16" t="s">
        <v>23</v>
      </c>
      <c r="F21" s="9" t="s">
        <v>31</v>
      </c>
      <c r="G21" s="21">
        <v>1</v>
      </c>
      <c r="H21" s="125" t="s">
        <v>210</v>
      </c>
      <c r="I21" s="24" t="s">
        <v>203</v>
      </c>
      <c r="J21" s="26">
        <v>12</v>
      </c>
      <c r="K21" s="122">
        <f t="shared" si="0"/>
        <v>2232000</v>
      </c>
      <c r="L21" s="11">
        <f>$K$40*J21</f>
        <v>396000</v>
      </c>
      <c r="M21" s="190">
        <v>99000</v>
      </c>
      <c r="N21" s="196">
        <f t="shared" si="1"/>
        <v>2727000</v>
      </c>
    </row>
    <row r="22" spans="1:14" ht="19.5" customHeight="1" hidden="1">
      <c r="A22" s="386"/>
      <c r="B22" s="73" t="s">
        <v>212</v>
      </c>
      <c r="C22" s="16"/>
      <c r="D22" s="8" t="s">
        <v>175</v>
      </c>
      <c r="E22" s="16" t="s">
        <v>23</v>
      </c>
      <c r="F22" s="9" t="s">
        <v>31</v>
      </c>
      <c r="G22" s="21">
        <v>1</v>
      </c>
      <c r="H22" s="125" t="s">
        <v>210</v>
      </c>
      <c r="I22" s="24" t="s">
        <v>203</v>
      </c>
      <c r="J22" s="26">
        <v>12</v>
      </c>
      <c r="K22" s="122">
        <f t="shared" si="0"/>
        <v>2232000</v>
      </c>
      <c r="L22" s="11">
        <f>$K$40*J22</f>
        <v>396000</v>
      </c>
      <c r="M22" s="190">
        <v>99000</v>
      </c>
      <c r="N22" s="196">
        <f t="shared" si="1"/>
        <v>2727000</v>
      </c>
    </row>
    <row r="23" spans="1:14" ht="19.5" customHeight="1" hidden="1">
      <c r="A23" s="386"/>
      <c r="B23" s="73" t="s">
        <v>212</v>
      </c>
      <c r="C23" s="16"/>
      <c r="D23" s="8" t="s">
        <v>175</v>
      </c>
      <c r="E23" s="16" t="s">
        <v>23</v>
      </c>
      <c r="F23" s="9" t="s">
        <v>31</v>
      </c>
      <c r="G23" s="21">
        <v>1</v>
      </c>
      <c r="H23" s="125" t="s">
        <v>210</v>
      </c>
      <c r="I23" s="24" t="s">
        <v>203</v>
      </c>
      <c r="J23" s="26">
        <v>12</v>
      </c>
      <c r="K23" s="122">
        <f t="shared" si="0"/>
        <v>2232000</v>
      </c>
      <c r="L23" s="11">
        <f>$K$40*J23</f>
        <v>396000</v>
      </c>
      <c r="M23" s="190">
        <v>99000</v>
      </c>
      <c r="N23" s="196">
        <f t="shared" si="1"/>
        <v>2727000</v>
      </c>
    </row>
    <row r="24" spans="1:14" ht="19.5" customHeight="1" hidden="1">
      <c r="A24" s="386"/>
      <c r="B24" s="19" t="s">
        <v>213</v>
      </c>
      <c r="C24" s="16"/>
      <c r="D24" s="8" t="s">
        <v>175</v>
      </c>
      <c r="E24" s="16" t="s">
        <v>214</v>
      </c>
      <c r="F24" s="9"/>
      <c r="G24" s="21">
        <v>1</v>
      </c>
      <c r="H24" s="125" t="s">
        <v>210</v>
      </c>
      <c r="I24" s="24" t="s">
        <v>203</v>
      </c>
      <c r="J24" s="26">
        <v>12</v>
      </c>
      <c r="K24" s="122">
        <f>$K$41*J24</f>
        <v>1620000</v>
      </c>
      <c r="L24" s="11"/>
      <c r="M24" s="190"/>
      <c r="N24" s="196">
        <f t="shared" si="1"/>
        <v>1620000</v>
      </c>
    </row>
    <row r="25" spans="1:14" ht="19.5" customHeight="1" hidden="1">
      <c r="A25" s="386"/>
      <c r="B25" s="19" t="s">
        <v>213</v>
      </c>
      <c r="C25" s="16"/>
      <c r="D25" s="8" t="s">
        <v>175</v>
      </c>
      <c r="E25" s="16" t="s">
        <v>214</v>
      </c>
      <c r="F25" s="9"/>
      <c r="G25" s="21">
        <v>1</v>
      </c>
      <c r="H25" s="125" t="s">
        <v>210</v>
      </c>
      <c r="I25" s="24" t="s">
        <v>203</v>
      </c>
      <c r="J25" s="26">
        <v>12</v>
      </c>
      <c r="K25" s="122">
        <f>$K$41*J25</f>
        <v>1620000</v>
      </c>
      <c r="L25" s="11"/>
      <c r="M25" s="190"/>
      <c r="N25" s="196">
        <f t="shared" si="1"/>
        <v>1620000</v>
      </c>
    </row>
    <row r="26" spans="1:14" ht="19.5" customHeight="1" hidden="1" thickBot="1">
      <c r="A26" s="387"/>
      <c r="B26" s="39" t="s">
        <v>215</v>
      </c>
      <c r="C26" s="41"/>
      <c r="D26" s="42" t="s">
        <v>216</v>
      </c>
      <c r="E26" s="41" t="s">
        <v>23</v>
      </c>
      <c r="F26" s="62" t="s">
        <v>31</v>
      </c>
      <c r="G26" s="185">
        <v>1</v>
      </c>
      <c r="H26" s="186" t="s">
        <v>210</v>
      </c>
      <c r="I26" s="40" t="s">
        <v>203</v>
      </c>
      <c r="J26" s="187">
        <v>12</v>
      </c>
      <c r="K26" s="170">
        <f>$K$41*J26</f>
        <v>1620000</v>
      </c>
      <c r="L26" s="64"/>
      <c r="M26" s="191"/>
      <c r="N26" s="196">
        <f t="shared" si="1"/>
        <v>1620000</v>
      </c>
    </row>
    <row r="27" spans="1:14" ht="30" customHeight="1" thickBot="1" thickTop="1">
      <c r="A27" s="178" t="s">
        <v>199</v>
      </c>
      <c r="B27" s="203" t="s">
        <v>199</v>
      </c>
      <c r="C27" s="204"/>
      <c r="D27" s="79"/>
      <c r="E27" s="78"/>
      <c r="F27" s="197"/>
      <c r="G27" s="296">
        <f>SUM(G7:G26)</f>
        <v>20</v>
      </c>
      <c r="H27" s="81"/>
      <c r="I27" s="79"/>
      <c r="J27" s="82"/>
      <c r="K27" s="194">
        <f>SUM(K7:K26)</f>
        <v>42804000</v>
      </c>
      <c r="L27" s="195">
        <f>SUM(L7:L26)</f>
        <v>1188000</v>
      </c>
      <c r="M27" s="86">
        <f>SUM(M7:M26)</f>
        <v>297000</v>
      </c>
      <c r="N27" s="307">
        <f>SUM(K27:M27)</f>
        <v>44289000</v>
      </c>
    </row>
    <row r="28" spans="1:14" s="126" customFormat="1" ht="25.5" thickBot="1" thickTop="1">
      <c r="A28" s="311" t="s">
        <v>219</v>
      </c>
      <c r="B28" s="290" t="s">
        <v>220</v>
      </c>
      <c r="C28" s="291" t="s">
        <v>26</v>
      </c>
      <c r="D28" s="309" t="s">
        <v>221</v>
      </c>
      <c r="E28" s="291" t="s">
        <v>15</v>
      </c>
      <c r="F28" s="291" t="s">
        <v>222</v>
      </c>
      <c r="G28" s="300">
        <v>1</v>
      </c>
      <c r="H28" s="294" t="s">
        <v>223</v>
      </c>
      <c r="I28" s="295" t="s">
        <v>224</v>
      </c>
      <c r="J28" s="292">
        <v>12</v>
      </c>
      <c r="K28" s="312">
        <f>K39*J28</f>
        <v>2232000</v>
      </c>
      <c r="L28" s="313">
        <f>$K$40*J28</f>
        <v>396000</v>
      </c>
      <c r="M28" s="314">
        <v>99000</v>
      </c>
      <c r="N28" s="315">
        <f t="shared" si="1"/>
        <v>2727000</v>
      </c>
    </row>
    <row r="29" spans="1:15" ht="15.75" thickBot="1" thickTop="1">
      <c r="A29" s="198" t="s">
        <v>93</v>
      </c>
      <c r="B29" s="198" t="s">
        <v>93</v>
      </c>
      <c r="C29" s="199"/>
      <c r="D29" s="200"/>
      <c r="E29" s="199"/>
      <c r="F29" s="199"/>
      <c r="G29" s="297">
        <f>G27+G28</f>
        <v>21</v>
      </c>
      <c r="H29" s="201"/>
      <c r="I29" s="200"/>
      <c r="J29" s="202"/>
      <c r="K29" s="206">
        <f>K27+K28</f>
        <v>45036000</v>
      </c>
      <c r="L29" s="206">
        <f>L27+L28</f>
        <v>1584000</v>
      </c>
      <c r="M29" s="206">
        <f>M27+M28</f>
        <v>396000</v>
      </c>
      <c r="N29" s="308">
        <f>N27+N28</f>
        <v>47016000</v>
      </c>
      <c r="O29" s="207"/>
    </row>
    <row r="30" spans="1:15" s="126" customFormat="1" ht="14.25">
      <c r="A30" s="117"/>
      <c r="B30" s="117"/>
      <c r="C30" s="117"/>
      <c r="D30" s="116"/>
      <c r="E30" s="117"/>
      <c r="F30" s="117"/>
      <c r="G30" s="298"/>
      <c r="H30" s="116"/>
      <c r="I30" s="116"/>
      <c r="J30" s="116"/>
      <c r="K30" s="112"/>
      <c r="L30" s="112"/>
      <c r="M30" s="112"/>
      <c r="N30" s="112"/>
      <c r="O30" s="209"/>
    </row>
    <row r="31" spans="1:14" ht="26.25" customHeight="1" thickBot="1">
      <c r="A31" s="210" t="s">
        <v>225</v>
      </c>
      <c r="B31" s="117"/>
      <c r="C31" s="117"/>
      <c r="D31" s="116"/>
      <c r="E31" s="117"/>
      <c r="F31" s="30"/>
      <c r="G31" s="299"/>
      <c r="H31" s="116"/>
      <c r="I31" s="116"/>
      <c r="J31" s="116"/>
      <c r="K31" s="112"/>
      <c r="L31" s="112"/>
      <c r="M31" s="112"/>
      <c r="N31" s="112"/>
    </row>
    <row r="32" spans="1:14" s="126" customFormat="1" ht="25.5" thickBot="1" thickTop="1">
      <c r="A32" s="301" t="s">
        <v>219</v>
      </c>
      <c r="B32" s="302" t="s">
        <v>220</v>
      </c>
      <c r="C32" s="303" t="s">
        <v>26</v>
      </c>
      <c r="D32" s="310" t="s">
        <v>221</v>
      </c>
      <c r="E32" s="303" t="s">
        <v>15</v>
      </c>
      <c r="F32" s="303" t="s">
        <v>222</v>
      </c>
      <c r="G32" s="304">
        <v>1</v>
      </c>
      <c r="H32" s="305" t="s">
        <v>210</v>
      </c>
      <c r="I32" s="306" t="s">
        <v>203</v>
      </c>
      <c r="J32" s="293">
        <v>8</v>
      </c>
      <c r="K32" s="316">
        <f>K39*J32</f>
        <v>1488000</v>
      </c>
      <c r="L32" s="317">
        <f>$K$40*J32</f>
        <v>264000</v>
      </c>
      <c r="M32" s="318">
        <v>99000</v>
      </c>
      <c r="N32" s="315">
        <f>SUM(K32:M32)</f>
        <v>1851000</v>
      </c>
    </row>
    <row r="33" spans="7:14" ht="14.25" thickTop="1">
      <c r="G33" s="116"/>
      <c r="H33" s="116"/>
      <c r="I33" s="116"/>
      <c r="J33" s="116"/>
      <c r="M33" s="112"/>
      <c r="N33" s="112"/>
    </row>
    <row r="34" spans="6:14" ht="22.5" customHeight="1">
      <c r="F34" s="393" t="s">
        <v>275</v>
      </c>
      <c r="G34" s="393"/>
      <c r="H34" s="394" t="s">
        <v>273</v>
      </c>
      <c r="I34" s="394"/>
      <c r="J34" s="394"/>
      <c r="K34" s="394"/>
      <c r="L34" s="397" t="s">
        <v>276</v>
      </c>
      <c r="M34" s="397"/>
      <c r="N34" s="112"/>
    </row>
    <row r="35" spans="6:14" ht="22.5" customHeight="1">
      <c r="F35" s="395"/>
      <c r="G35" s="396"/>
      <c r="H35" s="394" t="s">
        <v>274</v>
      </c>
      <c r="I35" s="394"/>
      <c r="J35" s="394"/>
      <c r="K35" s="394"/>
      <c r="L35" s="397" t="s">
        <v>277</v>
      </c>
      <c r="M35" s="397"/>
      <c r="N35" s="112"/>
    </row>
    <row r="36" spans="7:14" ht="13.5">
      <c r="G36" s="116"/>
      <c r="H36" s="116"/>
      <c r="I36" s="116"/>
      <c r="J36" s="116"/>
      <c r="M36" s="112"/>
      <c r="N36" s="112"/>
    </row>
    <row r="39" ht="13.5">
      <c r="K39">
        <v>186000</v>
      </c>
    </row>
    <row r="40" ht="13.5">
      <c r="K40">
        <v>33000</v>
      </c>
    </row>
    <row r="41" ht="13.5">
      <c r="K41">
        <v>135000</v>
      </c>
    </row>
    <row r="43" spans="1:6" ht="13.5">
      <c r="A43" s="117"/>
      <c r="B43" s="117"/>
      <c r="C43" s="117"/>
      <c r="D43" s="116"/>
      <c r="E43" s="117"/>
      <c r="F43" s="117"/>
    </row>
    <row r="44" spans="1:6" ht="14.25">
      <c r="A44" s="127"/>
      <c r="B44" s="127"/>
      <c r="C44" s="117"/>
      <c r="D44" s="116"/>
      <c r="E44" s="117"/>
      <c r="F44" s="117"/>
    </row>
    <row r="45" spans="3:6" ht="13.5">
      <c r="C45" s="117"/>
      <c r="D45" s="116"/>
      <c r="E45" s="117"/>
      <c r="F45" s="117"/>
    </row>
    <row r="46" spans="5:6" ht="13.5">
      <c r="E46" s="117"/>
      <c r="F46" s="117"/>
    </row>
  </sheetData>
  <mergeCells count="21">
    <mergeCell ref="F34:G34"/>
    <mergeCell ref="H35:K35"/>
    <mergeCell ref="H34:K34"/>
    <mergeCell ref="L35:M35"/>
    <mergeCell ref="L34:M34"/>
    <mergeCell ref="K4:N4"/>
    <mergeCell ref="N5:N6"/>
    <mergeCell ref="I5:I6"/>
    <mergeCell ref="J5:J6"/>
    <mergeCell ref="L5:L6"/>
    <mergeCell ref="M5:M6"/>
    <mergeCell ref="K5:K6"/>
    <mergeCell ref="A7:A26"/>
    <mergeCell ref="H5:H6"/>
    <mergeCell ref="A5:A6"/>
    <mergeCell ref="F5:F6"/>
    <mergeCell ref="G5:G6"/>
    <mergeCell ref="B5:B6"/>
    <mergeCell ref="C5:C6"/>
    <mergeCell ref="D5:D6"/>
    <mergeCell ref="E5:E6"/>
  </mergeCells>
  <printOptions/>
  <pageMargins left="0.75" right="0.75" top="1" bottom="1" header="0.512" footer="0.512"/>
  <pageSetup fitToHeight="1" fitToWidth="1" horizontalDpi="600" verticalDpi="600" orientation="landscape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65488"/>
  <sheetViews>
    <sheetView workbookViewId="0" topLeftCell="A40">
      <selection activeCell="E67" sqref="E67"/>
    </sheetView>
  </sheetViews>
  <sheetFormatPr defaultColWidth="9.00390625" defaultRowHeight="13.5"/>
  <cols>
    <col min="1" max="1" width="12.625" style="0" customWidth="1"/>
    <col min="4" max="4" width="11.125" style="0" customWidth="1"/>
    <col min="7" max="7" width="10.375" style="0" customWidth="1"/>
    <col min="10" max="10" width="9.875" style="0" customWidth="1"/>
    <col min="11" max="11" width="12.75390625" style="0" hidden="1" customWidth="1"/>
    <col min="12" max="12" width="13.25390625" style="0" hidden="1" customWidth="1"/>
    <col min="13" max="13" width="14.50390625" style="0" hidden="1" customWidth="1"/>
    <col min="14" max="14" width="11.00390625" style="0" bestFit="1" customWidth="1"/>
    <col min="18" max="19" width="10.875" style="0" customWidth="1"/>
    <col min="20" max="20" width="12.375" style="0" customWidth="1"/>
  </cols>
  <sheetData>
    <row r="2" spans="11:12" ht="13.5">
      <c r="K2" s="211"/>
      <c r="L2" t="s">
        <v>226</v>
      </c>
    </row>
    <row r="3" spans="1:13" ht="18" thickBot="1">
      <c r="A3" s="1" t="s">
        <v>111</v>
      </c>
      <c r="K3" s="212"/>
      <c r="L3" s="103" t="s">
        <v>227</v>
      </c>
      <c r="M3" s="103"/>
    </row>
    <row r="4" spans="1:17" ht="30.75" customHeight="1" thickBot="1">
      <c r="A4" s="105" t="s">
        <v>228</v>
      </c>
      <c r="B4" s="2"/>
      <c r="C4" s="2"/>
      <c r="D4" s="2"/>
      <c r="E4" s="2"/>
      <c r="F4" s="2"/>
      <c r="H4" s="2"/>
      <c r="I4" s="2"/>
      <c r="J4" s="2"/>
      <c r="K4" s="102"/>
      <c r="L4" s="102"/>
      <c r="M4" s="104"/>
      <c r="N4" s="362" t="s">
        <v>122</v>
      </c>
      <c r="O4" s="363"/>
      <c r="P4" s="363"/>
      <c r="Q4" s="364"/>
    </row>
    <row r="5" spans="1:17" ht="21">
      <c r="A5" s="367" t="s">
        <v>14</v>
      </c>
      <c r="B5" s="369" t="s">
        <v>8</v>
      </c>
      <c r="C5" s="371" t="s">
        <v>9</v>
      </c>
      <c r="D5" s="373" t="s">
        <v>0</v>
      </c>
      <c r="E5" s="373" t="s">
        <v>1</v>
      </c>
      <c r="F5" s="373" t="s">
        <v>16</v>
      </c>
      <c r="G5" s="375" t="s">
        <v>33</v>
      </c>
      <c r="H5" s="383" t="s">
        <v>76</v>
      </c>
      <c r="I5" s="378" t="s">
        <v>77</v>
      </c>
      <c r="J5" s="375" t="s">
        <v>78</v>
      </c>
      <c r="K5" s="380" t="s">
        <v>94</v>
      </c>
      <c r="L5" s="45" t="s">
        <v>52</v>
      </c>
      <c r="M5" s="380" t="s">
        <v>7</v>
      </c>
      <c r="N5" s="388" t="s">
        <v>4</v>
      </c>
      <c r="O5" s="378" t="s">
        <v>5</v>
      </c>
      <c r="P5" s="369" t="s">
        <v>6</v>
      </c>
      <c r="Q5" s="375" t="s">
        <v>3</v>
      </c>
    </row>
    <row r="6" spans="1:17" ht="14.25" customHeight="1" thickBot="1">
      <c r="A6" s="368"/>
      <c r="B6" s="370"/>
      <c r="C6" s="372"/>
      <c r="D6" s="374"/>
      <c r="E6" s="374"/>
      <c r="F6" s="374"/>
      <c r="G6" s="376"/>
      <c r="H6" s="384"/>
      <c r="I6" s="379"/>
      <c r="J6" s="377"/>
      <c r="K6" s="381"/>
      <c r="L6" s="46"/>
      <c r="M6" s="381"/>
      <c r="N6" s="392"/>
      <c r="O6" s="379"/>
      <c r="P6" s="382"/>
      <c r="Q6" s="377"/>
    </row>
    <row r="7" spans="1:17" ht="13.5">
      <c r="A7" s="129" t="s">
        <v>71</v>
      </c>
      <c r="B7" s="130" t="s">
        <v>24</v>
      </c>
      <c r="C7" s="131" t="s">
        <v>25</v>
      </c>
      <c r="D7" s="132" t="s">
        <v>26</v>
      </c>
      <c r="E7" s="131" t="s">
        <v>2</v>
      </c>
      <c r="F7" s="131" t="s">
        <v>28</v>
      </c>
      <c r="G7" s="133">
        <v>1</v>
      </c>
      <c r="H7" s="134" t="s">
        <v>250</v>
      </c>
      <c r="I7" s="132" t="s">
        <v>251</v>
      </c>
      <c r="J7" s="135">
        <v>2</v>
      </c>
      <c r="K7" s="136" t="s">
        <v>34</v>
      </c>
      <c r="L7" s="137"/>
      <c r="M7" s="138" t="s">
        <v>147</v>
      </c>
      <c r="N7" s="122">
        <v>360000</v>
      </c>
      <c r="O7" s="11"/>
      <c r="P7" s="11"/>
      <c r="Q7" s="14">
        <f aca="true" t="shared" si="0" ref="Q7:Q38">SUM(N7:P7)</f>
        <v>360000</v>
      </c>
    </row>
    <row r="8" spans="1:17" ht="21">
      <c r="A8" s="167" t="s">
        <v>185</v>
      </c>
      <c r="B8" s="139" t="s">
        <v>18</v>
      </c>
      <c r="C8" s="140" t="s">
        <v>19</v>
      </c>
      <c r="D8" s="141" t="s">
        <v>22</v>
      </c>
      <c r="E8" s="140" t="s">
        <v>23</v>
      </c>
      <c r="F8" s="140" t="s">
        <v>89</v>
      </c>
      <c r="G8" s="142">
        <v>1</v>
      </c>
      <c r="H8" s="143" t="s">
        <v>252</v>
      </c>
      <c r="I8" s="141" t="s">
        <v>82</v>
      </c>
      <c r="J8" s="37">
        <v>3</v>
      </c>
      <c r="K8" s="144" t="s">
        <v>40</v>
      </c>
      <c r="L8" s="147"/>
      <c r="M8" s="146" t="s">
        <v>159</v>
      </c>
      <c r="N8" s="122">
        <f aca="true" t="shared" si="1" ref="N8:N17">$N$78*J8</f>
        <v>558000</v>
      </c>
      <c r="O8" s="11"/>
      <c r="P8" s="11"/>
      <c r="Q8" s="14">
        <f t="shared" si="0"/>
        <v>558000</v>
      </c>
    </row>
    <row r="9" spans="1:17" ht="13.5">
      <c r="A9" s="129" t="s">
        <v>71</v>
      </c>
      <c r="B9" s="130" t="s">
        <v>18</v>
      </c>
      <c r="C9" s="131" t="s">
        <v>35</v>
      </c>
      <c r="D9" s="132" t="s">
        <v>22</v>
      </c>
      <c r="E9" s="131" t="s">
        <v>23</v>
      </c>
      <c r="F9" s="131" t="s">
        <v>89</v>
      </c>
      <c r="G9" s="133">
        <v>1</v>
      </c>
      <c r="H9" s="134" t="s">
        <v>252</v>
      </c>
      <c r="I9" s="132" t="s">
        <v>82</v>
      </c>
      <c r="J9" s="135">
        <v>3</v>
      </c>
      <c r="K9" s="136" t="s">
        <v>41</v>
      </c>
      <c r="L9" s="137"/>
      <c r="M9" s="138" t="s">
        <v>147</v>
      </c>
      <c r="N9" s="122">
        <f t="shared" si="1"/>
        <v>558000</v>
      </c>
      <c r="O9" s="11"/>
      <c r="P9" s="11"/>
      <c r="Q9" s="14">
        <f t="shared" si="0"/>
        <v>558000</v>
      </c>
    </row>
    <row r="10" spans="1:17" ht="13.5">
      <c r="A10" s="129" t="s">
        <v>71</v>
      </c>
      <c r="B10" s="130" t="s">
        <v>18</v>
      </c>
      <c r="C10" s="131" t="s">
        <v>35</v>
      </c>
      <c r="D10" s="132" t="s">
        <v>22</v>
      </c>
      <c r="E10" s="131" t="s">
        <v>23</v>
      </c>
      <c r="F10" s="131" t="s">
        <v>89</v>
      </c>
      <c r="G10" s="133">
        <v>1</v>
      </c>
      <c r="H10" s="134" t="s">
        <v>252</v>
      </c>
      <c r="I10" s="132" t="s">
        <v>82</v>
      </c>
      <c r="J10" s="135">
        <v>3</v>
      </c>
      <c r="K10" s="136" t="s">
        <v>42</v>
      </c>
      <c r="L10" s="137"/>
      <c r="M10" s="138" t="s">
        <v>147</v>
      </c>
      <c r="N10" s="122">
        <f t="shared" si="1"/>
        <v>558000</v>
      </c>
      <c r="O10" s="11"/>
      <c r="P10" s="11"/>
      <c r="Q10" s="14">
        <f t="shared" si="0"/>
        <v>558000</v>
      </c>
    </row>
    <row r="11" spans="1:17" ht="13.5">
      <c r="A11" s="129" t="s">
        <v>71</v>
      </c>
      <c r="B11" s="130" t="s">
        <v>18</v>
      </c>
      <c r="C11" s="131" t="s">
        <v>36</v>
      </c>
      <c r="D11" s="132" t="s">
        <v>22</v>
      </c>
      <c r="E11" s="131" t="s">
        <v>23</v>
      </c>
      <c r="F11" s="131" t="s">
        <v>89</v>
      </c>
      <c r="G11" s="133">
        <v>1</v>
      </c>
      <c r="H11" s="134" t="s">
        <v>252</v>
      </c>
      <c r="I11" s="132" t="s">
        <v>82</v>
      </c>
      <c r="J11" s="135">
        <v>3</v>
      </c>
      <c r="K11" s="136" t="s">
        <v>43</v>
      </c>
      <c r="L11" s="137"/>
      <c r="M11" s="138" t="s">
        <v>147</v>
      </c>
      <c r="N11" s="122">
        <f t="shared" si="1"/>
        <v>558000</v>
      </c>
      <c r="O11" s="11"/>
      <c r="P11" s="11"/>
      <c r="Q11" s="14">
        <f t="shared" si="0"/>
        <v>558000</v>
      </c>
    </row>
    <row r="12" spans="1:17" ht="13.5">
      <c r="A12" s="129" t="s">
        <v>71</v>
      </c>
      <c r="B12" s="130" t="s">
        <v>18</v>
      </c>
      <c r="C12" s="131" t="s">
        <v>37</v>
      </c>
      <c r="D12" s="132" t="s">
        <v>22</v>
      </c>
      <c r="E12" s="131" t="s">
        <v>23</v>
      </c>
      <c r="F12" s="131" t="s">
        <v>89</v>
      </c>
      <c r="G12" s="133">
        <v>1</v>
      </c>
      <c r="H12" s="134" t="s">
        <v>252</v>
      </c>
      <c r="I12" s="132" t="s">
        <v>82</v>
      </c>
      <c r="J12" s="135">
        <v>3</v>
      </c>
      <c r="K12" s="136" t="s">
        <v>44</v>
      </c>
      <c r="L12" s="137"/>
      <c r="M12" s="138" t="s">
        <v>147</v>
      </c>
      <c r="N12" s="122">
        <f t="shared" si="1"/>
        <v>558000</v>
      </c>
      <c r="O12" s="11"/>
      <c r="P12" s="11"/>
      <c r="Q12" s="14">
        <f t="shared" si="0"/>
        <v>558000</v>
      </c>
    </row>
    <row r="13" spans="1:17" ht="13.5">
      <c r="A13" s="129" t="s">
        <v>71</v>
      </c>
      <c r="B13" s="130" t="s">
        <v>18</v>
      </c>
      <c r="C13" s="131" t="s">
        <v>38</v>
      </c>
      <c r="D13" s="132" t="s">
        <v>22</v>
      </c>
      <c r="E13" s="131" t="s">
        <v>23</v>
      </c>
      <c r="F13" s="131" t="s">
        <v>89</v>
      </c>
      <c r="G13" s="133">
        <v>1</v>
      </c>
      <c r="H13" s="134" t="s">
        <v>252</v>
      </c>
      <c r="I13" s="132" t="s">
        <v>82</v>
      </c>
      <c r="J13" s="135">
        <v>3</v>
      </c>
      <c r="K13" s="136" t="s">
        <v>45</v>
      </c>
      <c r="L13" s="137"/>
      <c r="M13" s="138" t="s">
        <v>147</v>
      </c>
      <c r="N13" s="122">
        <f t="shared" si="1"/>
        <v>558000</v>
      </c>
      <c r="O13" s="11"/>
      <c r="P13" s="11"/>
      <c r="Q13" s="14">
        <f t="shared" si="0"/>
        <v>558000</v>
      </c>
    </row>
    <row r="14" spans="1:17" ht="14.25" customHeight="1">
      <c r="A14" s="129" t="s">
        <v>71</v>
      </c>
      <c r="B14" s="130" t="s">
        <v>18</v>
      </c>
      <c r="C14" s="131" t="s">
        <v>39</v>
      </c>
      <c r="D14" s="132" t="s">
        <v>22</v>
      </c>
      <c r="E14" s="131" t="s">
        <v>23</v>
      </c>
      <c r="F14" s="131" t="s">
        <v>89</v>
      </c>
      <c r="G14" s="133">
        <v>1</v>
      </c>
      <c r="H14" s="134" t="s">
        <v>252</v>
      </c>
      <c r="I14" s="132" t="s">
        <v>82</v>
      </c>
      <c r="J14" s="135">
        <v>3</v>
      </c>
      <c r="K14" s="136" t="s">
        <v>46</v>
      </c>
      <c r="L14" s="137"/>
      <c r="M14" s="138" t="s">
        <v>147</v>
      </c>
      <c r="N14" s="122">
        <f t="shared" si="1"/>
        <v>558000</v>
      </c>
      <c r="O14" s="11"/>
      <c r="P14" s="11"/>
      <c r="Q14" s="14">
        <f t="shared" si="0"/>
        <v>558000</v>
      </c>
    </row>
    <row r="15" spans="1:17" ht="14.25" customHeight="1">
      <c r="A15" s="129" t="s">
        <v>71</v>
      </c>
      <c r="B15" s="130" t="s">
        <v>21</v>
      </c>
      <c r="C15" s="131" t="s">
        <v>20</v>
      </c>
      <c r="D15" s="132" t="s">
        <v>22</v>
      </c>
      <c r="E15" s="131" t="s">
        <v>23</v>
      </c>
      <c r="F15" s="131" t="s">
        <v>89</v>
      </c>
      <c r="G15" s="133">
        <v>1</v>
      </c>
      <c r="H15" s="134" t="s">
        <v>252</v>
      </c>
      <c r="I15" s="132" t="s">
        <v>82</v>
      </c>
      <c r="J15" s="135">
        <v>3</v>
      </c>
      <c r="K15" s="136" t="s">
        <v>47</v>
      </c>
      <c r="L15" s="137"/>
      <c r="M15" s="138" t="s">
        <v>147</v>
      </c>
      <c r="N15" s="122">
        <f t="shared" si="1"/>
        <v>558000</v>
      </c>
      <c r="O15" s="11"/>
      <c r="P15" s="11"/>
      <c r="Q15" s="14">
        <f t="shared" si="0"/>
        <v>558000</v>
      </c>
    </row>
    <row r="16" spans="1:17" ht="14.25" customHeight="1">
      <c r="A16" s="129" t="s">
        <v>71</v>
      </c>
      <c r="B16" s="130" t="s">
        <v>21</v>
      </c>
      <c r="C16" s="131" t="s">
        <v>20</v>
      </c>
      <c r="D16" s="132" t="s">
        <v>22</v>
      </c>
      <c r="E16" s="131" t="s">
        <v>23</v>
      </c>
      <c r="F16" s="131" t="s">
        <v>89</v>
      </c>
      <c r="G16" s="133">
        <v>1</v>
      </c>
      <c r="H16" s="134" t="s">
        <v>252</v>
      </c>
      <c r="I16" s="132" t="s">
        <v>82</v>
      </c>
      <c r="J16" s="135">
        <v>3</v>
      </c>
      <c r="K16" s="136" t="s">
        <v>48</v>
      </c>
      <c r="L16" s="137"/>
      <c r="M16" s="138" t="s">
        <v>147</v>
      </c>
      <c r="N16" s="122">
        <f t="shared" si="1"/>
        <v>558000</v>
      </c>
      <c r="O16" s="11"/>
      <c r="P16" s="11"/>
      <c r="Q16" s="14">
        <f t="shared" si="0"/>
        <v>558000</v>
      </c>
    </row>
    <row r="17" spans="1:17" ht="13.5">
      <c r="A17" s="129" t="s">
        <v>71</v>
      </c>
      <c r="B17" s="130" t="s">
        <v>70</v>
      </c>
      <c r="C17" s="131" t="s">
        <v>32</v>
      </c>
      <c r="D17" s="132" t="s">
        <v>11</v>
      </c>
      <c r="E17" s="131" t="s">
        <v>2</v>
      </c>
      <c r="F17" s="131" t="s">
        <v>90</v>
      </c>
      <c r="G17" s="133">
        <v>1</v>
      </c>
      <c r="H17" s="134" t="s">
        <v>253</v>
      </c>
      <c r="I17" s="132" t="s">
        <v>254</v>
      </c>
      <c r="J17" s="135">
        <v>5</v>
      </c>
      <c r="K17" s="136" t="s">
        <v>59</v>
      </c>
      <c r="L17" s="137"/>
      <c r="M17" s="213" t="s">
        <v>147</v>
      </c>
      <c r="N17" s="122">
        <f t="shared" si="1"/>
        <v>930000</v>
      </c>
      <c r="O17" s="11"/>
      <c r="P17" s="11"/>
      <c r="Q17" s="14">
        <f t="shared" si="0"/>
        <v>930000</v>
      </c>
    </row>
    <row r="18" spans="1:17" ht="13.5">
      <c r="A18" s="38" t="s">
        <v>186</v>
      </c>
      <c r="B18" s="139" t="s">
        <v>49</v>
      </c>
      <c r="C18" s="140" t="s">
        <v>50</v>
      </c>
      <c r="D18" s="141" t="s">
        <v>51</v>
      </c>
      <c r="E18" s="140" t="s">
        <v>15</v>
      </c>
      <c r="F18" s="140" t="s">
        <v>27</v>
      </c>
      <c r="G18" s="142">
        <v>1</v>
      </c>
      <c r="H18" s="143" t="s">
        <v>250</v>
      </c>
      <c r="I18" s="141" t="s">
        <v>255</v>
      </c>
      <c r="J18" s="37">
        <v>4</v>
      </c>
      <c r="K18" s="144" t="s">
        <v>61</v>
      </c>
      <c r="L18" s="147"/>
      <c r="M18" s="148" t="s">
        <v>92</v>
      </c>
      <c r="N18" s="122">
        <v>799800</v>
      </c>
      <c r="O18" s="11">
        <v>141900</v>
      </c>
      <c r="P18" s="11"/>
      <c r="Q18" s="14">
        <f t="shared" si="0"/>
        <v>941700</v>
      </c>
    </row>
    <row r="19" spans="1:17" ht="13.5">
      <c r="A19" s="129" t="s">
        <v>71</v>
      </c>
      <c r="B19" s="130" t="s">
        <v>112</v>
      </c>
      <c r="C19" s="131" t="s">
        <v>53</v>
      </c>
      <c r="D19" s="132" t="s">
        <v>54</v>
      </c>
      <c r="E19" s="131" t="s">
        <v>15</v>
      </c>
      <c r="F19" s="131" t="s">
        <v>27</v>
      </c>
      <c r="G19" s="133">
        <v>1</v>
      </c>
      <c r="H19" s="134" t="s">
        <v>250</v>
      </c>
      <c r="I19" s="132" t="s">
        <v>256</v>
      </c>
      <c r="J19" s="135">
        <v>7</v>
      </c>
      <c r="K19" s="136" t="s">
        <v>62</v>
      </c>
      <c r="L19" s="137"/>
      <c r="M19" s="213" t="s">
        <v>147</v>
      </c>
      <c r="N19" s="122">
        <f aca="true" t="shared" si="2" ref="N19:N24">$N$78*J19</f>
        <v>1302000</v>
      </c>
      <c r="O19" s="11">
        <f>$N$79*4</f>
        <v>132000</v>
      </c>
      <c r="P19" s="11"/>
      <c r="Q19" s="14">
        <f t="shared" si="0"/>
        <v>1434000</v>
      </c>
    </row>
    <row r="20" spans="1:17" ht="13.5">
      <c r="A20" s="129" t="s">
        <v>71</v>
      </c>
      <c r="B20" s="130" t="s">
        <v>113</v>
      </c>
      <c r="C20" s="131" t="s">
        <v>10</v>
      </c>
      <c r="D20" s="132" t="s">
        <v>11</v>
      </c>
      <c r="E20" s="131" t="s">
        <v>2</v>
      </c>
      <c r="F20" s="131" t="s">
        <v>117</v>
      </c>
      <c r="G20" s="133">
        <v>1</v>
      </c>
      <c r="H20" s="134" t="s">
        <v>250</v>
      </c>
      <c r="I20" s="132" t="s">
        <v>256</v>
      </c>
      <c r="J20" s="135">
        <v>7</v>
      </c>
      <c r="K20" s="136" t="s">
        <v>63</v>
      </c>
      <c r="L20" s="137"/>
      <c r="M20" s="214" t="s">
        <v>229</v>
      </c>
      <c r="N20" s="122">
        <f t="shared" si="2"/>
        <v>1302000</v>
      </c>
      <c r="O20" s="11"/>
      <c r="P20" s="11"/>
      <c r="Q20" s="14">
        <f t="shared" si="0"/>
        <v>1302000</v>
      </c>
    </row>
    <row r="21" spans="1:17" ht="13.5">
      <c r="A21" s="129" t="s">
        <v>71</v>
      </c>
      <c r="B21" s="130" t="s">
        <v>12</v>
      </c>
      <c r="C21" s="131" t="s">
        <v>13</v>
      </c>
      <c r="D21" s="132" t="s">
        <v>11</v>
      </c>
      <c r="E21" s="131" t="s">
        <v>2</v>
      </c>
      <c r="F21" s="131" t="s">
        <v>117</v>
      </c>
      <c r="G21" s="133">
        <v>1</v>
      </c>
      <c r="H21" s="134" t="s">
        <v>250</v>
      </c>
      <c r="I21" s="132" t="s">
        <v>256</v>
      </c>
      <c r="J21" s="135">
        <v>7</v>
      </c>
      <c r="K21" s="136" t="s">
        <v>64</v>
      </c>
      <c r="L21" s="137"/>
      <c r="M21" s="214" t="s">
        <v>229</v>
      </c>
      <c r="N21" s="122">
        <f t="shared" si="2"/>
        <v>1302000</v>
      </c>
      <c r="O21" s="11"/>
      <c r="P21" s="11"/>
      <c r="Q21" s="14">
        <f t="shared" si="0"/>
        <v>1302000</v>
      </c>
    </row>
    <row r="22" spans="1:17" ht="13.5">
      <c r="A22" s="129" t="s">
        <v>71</v>
      </c>
      <c r="B22" s="130" t="s">
        <v>56</v>
      </c>
      <c r="C22" s="131" t="s">
        <v>55</v>
      </c>
      <c r="D22" s="132" t="s">
        <v>11</v>
      </c>
      <c r="E22" s="131" t="s">
        <v>2</v>
      </c>
      <c r="F22" s="131" t="s">
        <v>117</v>
      </c>
      <c r="G22" s="133">
        <v>1</v>
      </c>
      <c r="H22" s="134" t="s">
        <v>250</v>
      </c>
      <c r="I22" s="132" t="s">
        <v>256</v>
      </c>
      <c r="J22" s="135">
        <v>7</v>
      </c>
      <c r="K22" s="136" t="s">
        <v>65</v>
      </c>
      <c r="L22" s="137"/>
      <c r="M22" s="214" t="s">
        <v>229</v>
      </c>
      <c r="N22" s="122">
        <f t="shared" si="2"/>
        <v>1302000</v>
      </c>
      <c r="O22" s="11"/>
      <c r="P22" s="11"/>
      <c r="Q22" s="14">
        <f t="shared" si="0"/>
        <v>1302000</v>
      </c>
    </row>
    <row r="23" spans="1:17" ht="13.5">
      <c r="A23" s="38" t="s">
        <v>186</v>
      </c>
      <c r="B23" s="139" t="s">
        <v>66</v>
      </c>
      <c r="C23" s="140" t="s">
        <v>67</v>
      </c>
      <c r="D23" s="141" t="s">
        <v>30</v>
      </c>
      <c r="E23" s="140" t="s">
        <v>2</v>
      </c>
      <c r="F23" s="140" t="s">
        <v>90</v>
      </c>
      <c r="G23" s="142">
        <v>1</v>
      </c>
      <c r="H23" s="143" t="s">
        <v>253</v>
      </c>
      <c r="I23" s="141" t="s">
        <v>257</v>
      </c>
      <c r="J23" s="37">
        <v>0</v>
      </c>
      <c r="K23" s="144" t="s">
        <v>104</v>
      </c>
      <c r="L23" s="215"/>
      <c r="M23" s="146" t="s">
        <v>92</v>
      </c>
      <c r="N23" s="122">
        <f t="shared" si="2"/>
        <v>0</v>
      </c>
      <c r="O23" s="11"/>
      <c r="P23" s="11"/>
      <c r="Q23" s="14">
        <f t="shared" si="0"/>
        <v>0</v>
      </c>
    </row>
    <row r="24" spans="1:17" ht="14.25" thickBot="1">
      <c r="A24" s="216" t="s">
        <v>71</v>
      </c>
      <c r="B24" s="217" t="s">
        <v>68</v>
      </c>
      <c r="C24" s="218" t="s">
        <v>69</v>
      </c>
      <c r="D24" s="219" t="s">
        <v>11</v>
      </c>
      <c r="E24" s="218" t="s">
        <v>2</v>
      </c>
      <c r="F24" s="218" t="s">
        <v>90</v>
      </c>
      <c r="G24" s="220">
        <v>1</v>
      </c>
      <c r="H24" s="221" t="s">
        <v>253</v>
      </c>
      <c r="I24" s="219" t="s">
        <v>258</v>
      </c>
      <c r="J24" s="222">
        <v>8</v>
      </c>
      <c r="K24" s="223" t="s">
        <v>103</v>
      </c>
      <c r="L24" s="224"/>
      <c r="M24" s="225" t="s">
        <v>147</v>
      </c>
      <c r="N24" s="158">
        <f t="shared" si="2"/>
        <v>1488000</v>
      </c>
      <c r="O24" s="64"/>
      <c r="P24" s="64"/>
      <c r="Q24" s="226">
        <f t="shared" si="0"/>
        <v>1488000</v>
      </c>
    </row>
    <row r="25" spans="1:17" ht="15" thickBot="1" thickTop="1">
      <c r="A25" s="76" t="s">
        <v>91</v>
      </c>
      <c r="B25" s="77"/>
      <c r="C25" s="78"/>
      <c r="D25" s="79"/>
      <c r="E25" s="78"/>
      <c r="F25" s="78"/>
      <c r="G25" s="80">
        <f>SUM(G7:G24)</f>
        <v>18</v>
      </c>
      <c r="H25" s="81"/>
      <c r="I25" s="79"/>
      <c r="J25" s="82"/>
      <c r="K25" s="86"/>
      <c r="L25" s="87"/>
      <c r="M25" s="88"/>
      <c r="N25" s="115">
        <f>SUM(N7:N24)</f>
        <v>13807800</v>
      </c>
      <c r="O25" s="115">
        <f>SUM(O7:O24)</f>
        <v>273900</v>
      </c>
      <c r="P25" s="115">
        <f>SUM(P7:P24)</f>
        <v>0</v>
      </c>
      <c r="Q25" s="227">
        <f t="shared" si="0"/>
        <v>14081700</v>
      </c>
    </row>
    <row r="26" spans="1:17" ht="14.25" thickTop="1">
      <c r="A26" s="52" t="s">
        <v>72</v>
      </c>
      <c r="B26" s="3" t="s">
        <v>73</v>
      </c>
      <c r="C26" s="5" t="s">
        <v>74</v>
      </c>
      <c r="D26" s="4" t="s">
        <v>75</v>
      </c>
      <c r="E26" s="5" t="s">
        <v>15</v>
      </c>
      <c r="F26" s="5" t="s">
        <v>118</v>
      </c>
      <c r="G26" s="17">
        <v>1</v>
      </c>
      <c r="H26" s="75" t="s">
        <v>251</v>
      </c>
      <c r="I26" s="4" t="s">
        <v>259</v>
      </c>
      <c r="J26" s="72">
        <v>11</v>
      </c>
      <c r="K26" s="57" t="s">
        <v>81</v>
      </c>
      <c r="L26" s="58" t="s">
        <v>15</v>
      </c>
      <c r="M26" s="59"/>
      <c r="N26" s="122">
        <f>$N$78*J26</f>
        <v>2046000</v>
      </c>
      <c r="O26" s="53"/>
      <c r="P26" s="53"/>
      <c r="Q26" s="14">
        <f t="shared" si="0"/>
        <v>2046000</v>
      </c>
    </row>
    <row r="27" spans="1:17" ht="17.25" customHeight="1">
      <c r="A27" s="228" t="s">
        <v>72</v>
      </c>
      <c r="B27" s="229" t="s">
        <v>105</v>
      </c>
      <c r="C27" s="230" t="s">
        <v>101</v>
      </c>
      <c r="D27" s="231" t="s">
        <v>57</v>
      </c>
      <c r="E27" s="25" t="s">
        <v>15</v>
      </c>
      <c r="F27" s="25" t="s">
        <v>118</v>
      </c>
      <c r="G27" s="173">
        <v>1</v>
      </c>
      <c r="H27" s="174" t="s">
        <v>251</v>
      </c>
      <c r="I27" s="24" t="s">
        <v>259</v>
      </c>
      <c r="J27" s="44">
        <v>11</v>
      </c>
      <c r="K27" s="57" t="s">
        <v>102</v>
      </c>
      <c r="L27" s="175" t="s">
        <v>15</v>
      </c>
      <c r="M27" s="232" t="s">
        <v>92</v>
      </c>
      <c r="N27" s="29">
        <v>1159400</v>
      </c>
      <c r="O27" s="53"/>
      <c r="P27" s="53"/>
      <c r="Q27" s="14">
        <f t="shared" si="0"/>
        <v>1159400</v>
      </c>
    </row>
    <row r="28" spans="1:17" ht="13.5">
      <c r="A28" s="52" t="s">
        <v>72</v>
      </c>
      <c r="B28" s="3" t="s">
        <v>107</v>
      </c>
      <c r="C28" s="5" t="s">
        <v>108</v>
      </c>
      <c r="D28" s="4" t="s">
        <v>109</v>
      </c>
      <c r="E28" s="5" t="s">
        <v>2</v>
      </c>
      <c r="F28" s="5" t="s">
        <v>17</v>
      </c>
      <c r="G28" s="17">
        <v>1</v>
      </c>
      <c r="H28" s="75" t="s">
        <v>260</v>
      </c>
      <c r="I28" s="4" t="s">
        <v>261</v>
      </c>
      <c r="J28" s="72">
        <v>11</v>
      </c>
      <c r="K28" s="57" t="s">
        <v>110</v>
      </c>
      <c r="L28" s="58" t="s">
        <v>106</v>
      </c>
      <c r="M28" s="59"/>
      <c r="N28" s="122">
        <f aca="true" t="shared" si="3" ref="N28:N35">$N$78*J28</f>
        <v>2046000</v>
      </c>
      <c r="O28" s="53"/>
      <c r="P28" s="53"/>
      <c r="Q28" s="14">
        <f t="shared" si="0"/>
        <v>2046000</v>
      </c>
    </row>
    <row r="29" spans="1:17" ht="13.5">
      <c r="A29" s="27" t="s">
        <v>72</v>
      </c>
      <c r="B29" s="7" t="s">
        <v>83</v>
      </c>
      <c r="C29" s="9" t="s">
        <v>84</v>
      </c>
      <c r="D29" s="8" t="s">
        <v>85</v>
      </c>
      <c r="E29" s="9" t="s">
        <v>86</v>
      </c>
      <c r="F29" s="9" t="s">
        <v>87</v>
      </c>
      <c r="G29" s="13">
        <v>1</v>
      </c>
      <c r="H29" s="73" t="s">
        <v>251</v>
      </c>
      <c r="I29" s="8" t="s">
        <v>259</v>
      </c>
      <c r="J29" s="70">
        <v>11</v>
      </c>
      <c r="K29" s="49" t="s">
        <v>88</v>
      </c>
      <c r="L29" s="51" t="s">
        <v>86</v>
      </c>
      <c r="M29" s="128" t="s">
        <v>145</v>
      </c>
      <c r="N29" s="122">
        <f t="shared" si="3"/>
        <v>2046000</v>
      </c>
      <c r="O29" s="11"/>
      <c r="P29" s="11"/>
      <c r="Q29" s="14">
        <f t="shared" si="0"/>
        <v>2046000</v>
      </c>
    </row>
    <row r="30" spans="1:17" ht="13.5">
      <c r="A30" s="108" t="s">
        <v>72</v>
      </c>
      <c r="B30" s="15" t="s">
        <v>18</v>
      </c>
      <c r="C30" s="109" t="s">
        <v>36</v>
      </c>
      <c r="D30" s="23" t="s">
        <v>22</v>
      </c>
      <c r="E30" s="109" t="s">
        <v>23</v>
      </c>
      <c r="F30" s="109" t="s">
        <v>89</v>
      </c>
      <c r="G30" s="10">
        <v>1</v>
      </c>
      <c r="H30" s="110" t="s">
        <v>82</v>
      </c>
      <c r="I30" s="23" t="s">
        <v>114</v>
      </c>
      <c r="J30" s="111">
        <v>10</v>
      </c>
      <c r="K30" s="112" t="s">
        <v>115</v>
      </c>
      <c r="L30" s="107" t="s">
        <v>116</v>
      </c>
      <c r="M30" s="113"/>
      <c r="N30" s="122">
        <f t="shared" si="3"/>
        <v>1860000</v>
      </c>
      <c r="O30" s="6"/>
      <c r="P30" s="6"/>
      <c r="Q30" s="14">
        <f t="shared" si="0"/>
        <v>1860000</v>
      </c>
    </row>
    <row r="31" spans="1:20" s="126" customFormat="1" ht="21">
      <c r="A31" s="123" t="s">
        <v>72</v>
      </c>
      <c r="B31" s="124" t="s">
        <v>169</v>
      </c>
      <c r="C31" s="16" t="s">
        <v>170</v>
      </c>
      <c r="D31" s="20" t="s">
        <v>123</v>
      </c>
      <c r="E31" s="16" t="s">
        <v>23</v>
      </c>
      <c r="F31" s="16" t="s">
        <v>31</v>
      </c>
      <c r="G31" s="21">
        <v>1</v>
      </c>
      <c r="H31" s="125" t="s">
        <v>262</v>
      </c>
      <c r="I31" s="20" t="s">
        <v>259</v>
      </c>
      <c r="J31" s="26">
        <v>10</v>
      </c>
      <c r="K31" s="49" t="s">
        <v>119</v>
      </c>
      <c r="L31" s="33" t="s">
        <v>23</v>
      </c>
      <c r="M31" s="128" t="s">
        <v>145</v>
      </c>
      <c r="N31" s="29">
        <f t="shared" si="3"/>
        <v>1860000</v>
      </c>
      <c r="O31" s="22"/>
      <c r="P31" s="22"/>
      <c r="Q31" s="14">
        <f t="shared" si="0"/>
        <v>1860000</v>
      </c>
      <c r="R31"/>
      <c r="S31"/>
      <c r="T31"/>
    </row>
    <row r="32" spans="1:20" s="126" customFormat="1" ht="13.5">
      <c r="A32" s="123" t="s">
        <v>72</v>
      </c>
      <c r="B32" s="124" t="s">
        <v>150</v>
      </c>
      <c r="C32" s="16" t="s">
        <v>151</v>
      </c>
      <c r="D32" s="20" t="s">
        <v>11</v>
      </c>
      <c r="E32" s="16" t="s">
        <v>15</v>
      </c>
      <c r="F32" s="16" t="s">
        <v>27</v>
      </c>
      <c r="G32" s="21">
        <v>1</v>
      </c>
      <c r="H32" s="125" t="s">
        <v>263</v>
      </c>
      <c r="I32" s="20" t="s">
        <v>259</v>
      </c>
      <c r="J32" s="26">
        <v>7</v>
      </c>
      <c r="K32" s="49" t="s">
        <v>153</v>
      </c>
      <c r="L32" s="33" t="s">
        <v>15</v>
      </c>
      <c r="M32" s="128"/>
      <c r="N32" s="29">
        <f t="shared" si="3"/>
        <v>1302000</v>
      </c>
      <c r="O32" s="22">
        <f>11200*J32</f>
        <v>78400</v>
      </c>
      <c r="P32" s="22"/>
      <c r="Q32" s="14">
        <f t="shared" si="0"/>
        <v>1380400</v>
      </c>
      <c r="R32"/>
      <c r="S32"/>
      <c r="T32"/>
    </row>
    <row r="33" spans="1:20" s="126" customFormat="1" ht="13.5">
      <c r="A33" s="123" t="s">
        <v>72</v>
      </c>
      <c r="B33" s="124" t="s">
        <v>29</v>
      </c>
      <c r="C33" s="16" t="s">
        <v>127</v>
      </c>
      <c r="D33" s="20" t="s">
        <v>30</v>
      </c>
      <c r="E33" s="16" t="s">
        <v>23</v>
      </c>
      <c r="F33" s="16" t="s">
        <v>31</v>
      </c>
      <c r="G33" s="21">
        <v>1</v>
      </c>
      <c r="H33" s="125" t="s">
        <v>255</v>
      </c>
      <c r="I33" s="20" t="s">
        <v>259</v>
      </c>
      <c r="J33" s="26">
        <v>9</v>
      </c>
      <c r="K33" s="49" t="s">
        <v>129</v>
      </c>
      <c r="L33" s="33" t="s">
        <v>137</v>
      </c>
      <c r="M33" s="35" t="s">
        <v>138</v>
      </c>
      <c r="N33" s="29">
        <f t="shared" si="3"/>
        <v>1674000</v>
      </c>
      <c r="O33" s="22"/>
      <c r="P33" s="22"/>
      <c r="Q33" s="14">
        <f t="shared" si="0"/>
        <v>1674000</v>
      </c>
      <c r="R33"/>
      <c r="S33"/>
      <c r="T33"/>
    </row>
    <row r="34" spans="1:20" s="126" customFormat="1" ht="13.5">
      <c r="A34" s="123" t="s">
        <v>72</v>
      </c>
      <c r="B34" s="124" t="s">
        <v>29</v>
      </c>
      <c r="C34" s="16" t="s">
        <v>127</v>
      </c>
      <c r="D34" s="20" t="s">
        <v>30</v>
      </c>
      <c r="E34" s="16" t="s">
        <v>23</v>
      </c>
      <c r="F34" s="16" t="s">
        <v>31</v>
      </c>
      <c r="G34" s="21">
        <v>1</v>
      </c>
      <c r="H34" s="125" t="s">
        <v>255</v>
      </c>
      <c r="I34" s="20" t="s">
        <v>259</v>
      </c>
      <c r="J34" s="26">
        <v>9</v>
      </c>
      <c r="K34" s="49" t="s">
        <v>130</v>
      </c>
      <c r="L34" s="33" t="s">
        <v>137</v>
      </c>
      <c r="M34" s="35" t="s">
        <v>138</v>
      </c>
      <c r="N34" s="29">
        <f t="shared" si="3"/>
        <v>1674000</v>
      </c>
      <c r="O34" s="22"/>
      <c r="P34" s="22"/>
      <c r="Q34" s="14">
        <f t="shared" si="0"/>
        <v>1674000</v>
      </c>
      <c r="R34"/>
      <c r="S34"/>
      <c r="T34"/>
    </row>
    <row r="35" spans="1:17" ht="13.5">
      <c r="A35" s="123" t="s">
        <v>72</v>
      </c>
      <c r="B35" s="7" t="s">
        <v>131</v>
      </c>
      <c r="C35" s="9" t="s">
        <v>132</v>
      </c>
      <c r="D35" s="8" t="s">
        <v>30</v>
      </c>
      <c r="E35" s="9" t="s">
        <v>23</v>
      </c>
      <c r="F35" s="9" t="s">
        <v>31</v>
      </c>
      <c r="G35" s="13">
        <v>1</v>
      </c>
      <c r="H35" s="73" t="s">
        <v>255</v>
      </c>
      <c r="I35" s="8" t="s">
        <v>259</v>
      </c>
      <c r="J35" s="70">
        <v>9</v>
      </c>
      <c r="K35" s="49" t="s">
        <v>134</v>
      </c>
      <c r="L35" s="51" t="s">
        <v>137</v>
      </c>
      <c r="M35" s="50" t="s">
        <v>138</v>
      </c>
      <c r="N35" s="122">
        <f t="shared" si="3"/>
        <v>1674000</v>
      </c>
      <c r="O35" s="11"/>
      <c r="P35" s="11"/>
      <c r="Q35" s="14">
        <f t="shared" si="0"/>
        <v>1674000</v>
      </c>
    </row>
    <row r="36" spans="1:20" s="212" customFormat="1" ht="13.5">
      <c r="A36" s="38" t="s">
        <v>72</v>
      </c>
      <c r="B36" s="139" t="s">
        <v>131</v>
      </c>
      <c r="C36" s="140" t="s">
        <v>133</v>
      </c>
      <c r="D36" s="141" t="s">
        <v>30</v>
      </c>
      <c r="E36" s="16" t="s">
        <v>23</v>
      </c>
      <c r="F36" s="16" t="s">
        <v>31</v>
      </c>
      <c r="G36" s="21">
        <v>1</v>
      </c>
      <c r="H36" s="125" t="s">
        <v>255</v>
      </c>
      <c r="I36" s="20" t="s">
        <v>259</v>
      </c>
      <c r="J36" s="26">
        <v>9</v>
      </c>
      <c r="K36" s="49" t="s">
        <v>135</v>
      </c>
      <c r="L36" s="33" t="s">
        <v>136</v>
      </c>
      <c r="M36" s="35" t="s">
        <v>230</v>
      </c>
      <c r="N36" s="29">
        <v>186000</v>
      </c>
      <c r="O36" s="233"/>
      <c r="P36" s="233"/>
      <c r="Q36" s="14">
        <f t="shared" si="0"/>
        <v>186000</v>
      </c>
      <c r="R36"/>
      <c r="S36"/>
      <c r="T36"/>
    </row>
    <row r="37" spans="1:17" ht="13.5">
      <c r="A37" s="149" t="s">
        <v>72</v>
      </c>
      <c r="B37" s="150" t="s">
        <v>160</v>
      </c>
      <c r="C37" s="151" t="s">
        <v>161</v>
      </c>
      <c r="D37" s="152" t="s">
        <v>109</v>
      </c>
      <c r="E37" s="151" t="s">
        <v>2</v>
      </c>
      <c r="F37" s="151" t="s">
        <v>162</v>
      </c>
      <c r="G37" s="12">
        <v>1</v>
      </c>
      <c r="H37" s="153" t="s">
        <v>256</v>
      </c>
      <c r="I37" s="152" t="s">
        <v>259</v>
      </c>
      <c r="J37" s="154">
        <v>6</v>
      </c>
      <c r="K37" s="155" t="s">
        <v>164</v>
      </c>
      <c r="L37" s="156" t="s">
        <v>15</v>
      </c>
      <c r="M37" s="157"/>
      <c r="N37" s="158">
        <f aca="true" t="shared" si="4" ref="N37:N62">$N$78*J37</f>
        <v>1116000</v>
      </c>
      <c r="O37" s="159"/>
      <c r="P37" s="159"/>
      <c r="Q37" s="14">
        <f t="shared" si="0"/>
        <v>1116000</v>
      </c>
    </row>
    <row r="38" spans="1:17" ht="19.5" customHeight="1">
      <c r="A38" s="123" t="s">
        <v>72</v>
      </c>
      <c r="B38" s="7" t="s">
        <v>68</v>
      </c>
      <c r="C38" s="9" t="s">
        <v>69</v>
      </c>
      <c r="D38" s="8" t="s">
        <v>109</v>
      </c>
      <c r="E38" s="9" t="s">
        <v>2</v>
      </c>
      <c r="F38" s="9" t="s">
        <v>17</v>
      </c>
      <c r="G38" s="13">
        <v>1</v>
      </c>
      <c r="H38" s="73" t="s">
        <v>264</v>
      </c>
      <c r="I38" s="8" t="s">
        <v>261</v>
      </c>
      <c r="J38" s="70">
        <v>6</v>
      </c>
      <c r="K38" s="49" t="s">
        <v>165</v>
      </c>
      <c r="L38" s="51" t="s">
        <v>15</v>
      </c>
      <c r="M38" s="50"/>
      <c r="N38" s="122">
        <f t="shared" si="4"/>
        <v>1116000</v>
      </c>
      <c r="O38" s="11"/>
      <c r="P38" s="11"/>
      <c r="Q38" s="14">
        <f t="shared" si="0"/>
        <v>1116000</v>
      </c>
    </row>
    <row r="39" spans="1:17" ht="19.5" customHeight="1">
      <c r="A39" s="162" t="s">
        <v>72</v>
      </c>
      <c r="B39" s="7" t="s">
        <v>166</v>
      </c>
      <c r="C39" s="9" t="s">
        <v>167</v>
      </c>
      <c r="D39" s="8" t="s">
        <v>109</v>
      </c>
      <c r="E39" s="9" t="s">
        <v>2</v>
      </c>
      <c r="F39" s="9" t="s">
        <v>17</v>
      </c>
      <c r="G39" s="13">
        <v>1</v>
      </c>
      <c r="H39" s="73" t="s">
        <v>264</v>
      </c>
      <c r="I39" s="8" t="s">
        <v>261</v>
      </c>
      <c r="J39" s="70">
        <v>6</v>
      </c>
      <c r="K39" s="49" t="s">
        <v>168</v>
      </c>
      <c r="L39" s="51" t="s">
        <v>15</v>
      </c>
      <c r="M39" s="50"/>
      <c r="N39" s="122">
        <f t="shared" si="4"/>
        <v>1116000</v>
      </c>
      <c r="O39" s="11"/>
      <c r="P39" s="163"/>
      <c r="Q39" s="14">
        <f aca="true" t="shared" si="5" ref="Q39:Q64">SUM(N39:P39)</f>
        <v>1116000</v>
      </c>
    </row>
    <row r="40" spans="1:17" ht="19.5" customHeight="1">
      <c r="A40" s="171" t="s">
        <v>72</v>
      </c>
      <c r="B40" s="172" t="s">
        <v>173</v>
      </c>
      <c r="C40" s="25" t="s">
        <v>174</v>
      </c>
      <c r="D40" s="24" t="s">
        <v>175</v>
      </c>
      <c r="E40" s="25" t="s">
        <v>23</v>
      </c>
      <c r="F40" s="25" t="s">
        <v>31</v>
      </c>
      <c r="G40" s="173">
        <v>1</v>
      </c>
      <c r="H40" s="174" t="s">
        <v>265</v>
      </c>
      <c r="I40" s="24" t="s">
        <v>259</v>
      </c>
      <c r="J40" s="44">
        <v>5</v>
      </c>
      <c r="K40" s="57" t="s">
        <v>176</v>
      </c>
      <c r="L40" s="175" t="s">
        <v>23</v>
      </c>
      <c r="M40" s="176"/>
      <c r="N40" s="161">
        <f t="shared" si="4"/>
        <v>930000</v>
      </c>
      <c r="O40" s="53"/>
      <c r="P40" s="11"/>
      <c r="Q40" s="14">
        <f t="shared" si="5"/>
        <v>930000</v>
      </c>
    </row>
    <row r="41" spans="1:17" ht="19.5" customHeight="1">
      <c r="A41" s="171" t="s">
        <v>72</v>
      </c>
      <c r="B41" s="172" t="s">
        <v>173</v>
      </c>
      <c r="C41" s="25" t="s">
        <v>174</v>
      </c>
      <c r="D41" s="24" t="s">
        <v>175</v>
      </c>
      <c r="E41" s="25" t="s">
        <v>23</v>
      </c>
      <c r="F41" s="25" t="s">
        <v>31</v>
      </c>
      <c r="G41" s="173">
        <v>1</v>
      </c>
      <c r="H41" s="174" t="s">
        <v>265</v>
      </c>
      <c r="I41" s="24" t="s">
        <v>259</v>
      </c>
      <c r="J41" s="44">
        <v>5</v>
      </c>
      <c r="K41" s="57" t="s">
        <v>178</v>
      </c>
      <c r="L41" s="175" t="s">
        <v>179</v>
      </c>
      <c r="M41" s="176" t="s">
        <v>138</v>
      </c>
      <c r="N41" s="161">
        <f t="shared" si="4"/>
        <v>930000</v>
      </c>
      <c r="O41" s="53">
        <f>$N$79*J41</f>
        <v>165000</v>
      </c>
      <c r="P41" s="159">
        <v>36000</v>
      </c>
      <c r="Q41" s="14">
        <f t="shared" si="5"/>
        <v>1131000</v>
      </c>
    </row>
    <row r="42" spans="1:17" ht="19.5" customHeight="1">
      <c r="A42" s="171" t="s">
        <v>72</v>
      </c>
      <c r="B42" s="172" t="s">
        <v>173</v>
      </c>
      <c r="C42" s="25" t="s">
        <v>177</v>
      </c>
      <c r="D42" s="24" t="s">
        <v>175</v>
      </c>
      <c r="E42" s="25" t="s">
        <v>23</v>
      </c>
      <c r="F42" s="25" t="s">
        <v>31</v>
      </c>
      <c r="G42" s="173">
        <v>1</v>
      </c>
      <c r="H42" s="174" t="s">
        <v>265</v>
      </c>
      <c r="I42" s="24" t="s">
        <v>259</v>
      </c>
      <c r="J42" s="44">
        <v>5</v>
      </c>
      <c r="K42" s="57" t="s">
        <v>180</v>
      </c>
      <c r="L42" s="175" t="s">
        <v>179</v>
      </c>
      <c r="M42" s="176" t="s">
        <v>138</v>
      </c>
      <c r="N42" s="161">
        <f t="shared" si="4"/>
        <v>930000</v>
      </c>
      <c r="O42" s="53">
        <f>$N$79*J42</f>
        <v>165000</v>
      </c>
      <c r="P42" s="159">
        <v>99000</v>
      </c>
      <c r="Q42" s="14">
        <f t="shared" si="5"/>
        <v>1194000</v>
      </c>
    </row>
    <row r="43" spans="1:17" ht="19.5" customHeight="1">
      <c r="A43" s="171" t="s">
        <v>72</v>
      </c>
      <c r="B43" s="172" t="s">
        <v>173</v>
      </c>
      <c r="C43" s="25" t="s">
        <v>177</v>
      </c>
      <c r="D43" s="24" t="s">
        <v>175</v>
      </c>
      <c r="E43" s="25" t="s">
        <v>23</v>
      </c>
      <c r="F43" s="25" t="s">
        <v>31</v>
      </c>
      <c r="G43" s="173">
        <v>1</v>
      </c>
      <c r="H43" s="174" t="s">
        <v>265</v>
      </c>
      <c r="I43" s="24" t="s">
        <v>259</v>
      </c>
      <c r="J43" s="44">
        <v>5</v>
      </c>
      <c r="K43" s="57" t="s">
        <v>181</v>
      </c>
      <c r="L43" s="175" t="s">
        <v>182</v>
      </c>
      <c r="M43" s="176" t="s">
        <v>138</v>
      </c>
      <c r="N43" s="161">
        <f t="shared" si="4"/>
        <v>930000</v>
      </c>
      <c r="O43" s="53">
        <f>$N$79*J43</f>
        <v>165000</v>
      </c>
      <c r="P43" s="11">
        <v>36000</v>
      </c>
      <c r="Q43" s="14">
        <f t="shared" si="5"/>
        <v>1131000</v>
      </c>
    </row>
    <row r="44" spans="1:17" ht="19.5" customHeight="1">
      <c r="A44" s="171" t="s">
        <v>72</v>
      </c>
      <c r="B44" s="172" t="s">
        <v>173</v>
      </c>
      <c r="C44" s="25" t="s">
        <v>184</v>
      </c>
      <c r="D44" s="24" t="s">
        <v>175</v>
      </c>
      <c r="E44" s="25" t="s">
        <v>23</v>
      </c>
      <c r="F44" s="25" t="s">
        <v>31</v>
      </c>
      <c r="G44" s="173">
        <v>1</v>
      </c>
      <c r="H44" s="174" t="s">
        <v>265</v>
      </c>
      <c r="I44" s="24" t="s">
        <v>259</v>
      </c>
      <c r="J44" s="44">
        <v>5</v>
      </c>
      <c r="K44" s="57" t="s">
        <v>183</v>
      </c>
      <c r="L44" s="175" t="s">
        <v>182</v>
      </c>
      <c r="M44" s="176" t="s">
        <v>138</v>
      </c>
      <c r="N44" s="161">
        <f t="shared" si="4"/>
        <v>930000</v>
      </c>
      <c r="O44" s="53">
        <f>$N$79*J44</f>
        <v>165000</v>
      </c>
      <c r="P44" s="163">
        <v>36000</v>
      </c>
      <c r="Q44" s="14">
        <f t="shared" si="5"/>
        <v>1131000</v>
      </c>
    </row>
    <row r="45" spans="1:17" s="126" customFormat="1" ht="19.5" customHeight="1">
      <c r="A45" s="171" t="s">
        <v>72</v>
      </c>
      <c r="B45" s="234" t="s">
        <v>18</v>
      </c>
      <c r="C45" s="25" t="s">
        <v>231</v>
      </c>
      <c r="D45" s="20" t="s">
        <v>22</v>
      </c>
      <c r="E45" s="25" t="s">
        <v>23</v>
      </c>
      <c r="F45" s="16" t="s">
        <v>89</v>
      </c>
      <c r="G45" s="173">
        <v>1</v>
      </c>
      <c r="H45" s="174" t="s">
        <v>232</v>
      </c>
      <c r="I45" s="24" t="s">
        <v>114</v>
      </c>
      <c r="J45" s="44">
        <v>3</v>
      </c>
      <c r="K45" s="57" t="s">
        <v>233</v>
      </c>
      <c r="L45" s="175" t="s">
        <v>23</v>
      </c>
      <c r="M45" s="176" t="s">
        <v>266</v>
      </c>
      <c r="N45" s="55">
        <f t="shared" si="4"/>
        <v>558000</v>
      </c>
      <c r="O45" s="235" t="s">
        <v>266</v>
      </c>
      <c r="P45" s="22" t="s">
        <v>266</v>
      </c>
      <c r="Q45" s="14">
        <f t="shared" si="5"/>
        <v>558000</v>
      </c>
    </row>
    <row r="46" spans="1:17" s="126" customFormat="1" ht="19.5" customHeight="1">
      <c r="A46" s="171" t="s">
        <v>72</v>
      </c>
      <c r="B46" s="234" t="s">
        <v>18</v>
      </c>
      <c r="C46" s="25" t="s">
        <v>234</v>
      </c>
      <c r="D46" s="20" t="s">
        <v>22</v>
      </c>
      <c r="E46" s="25" t="s">
        <v>23</v>
      </c>
      <c r="F46" s="236" t="s">
        <v>89</v>
      </c>
      <c r="G46" s="173">
        <v>1</v>
      </c>
      <c r="H46" s="174" t="s">
        <v>232</v>
      </c>
      <c r="I46" s="24" t="s">
        <v>114</v>
      </c>
      <c r="J46" s="44">
        <v>3</v>
      </c>
      <c r="K46" s="57" t="s">
        <v>235</v>
      </c>
      <c r="L46" s="175" t="s">
        <v>23</v>
      </c>
      <c r="M46" s="176" t="s">
        <v>266</v>
      </c>
      <c r="N46" s="55">
        <f t="shared" si="4"/>
        <v>558000</v>
      </c>
      <c r="O46" s="235" t="s">
        <v>266</v>
      </c>
      <c r="P46" s="237" t="s">
        <v>266</v>
      </c>
      <c r="Q46" s="14">
        <f t="shared" si="5"/>
        <v>558000</v>
      </c>
    </row>
    <row r="47" spans="1:17" s="126" customFormat="1" ht="19.5" customHeight="1">
      <c r="A47" s="171" t="s">
        <v>72</v>
      </c>
      <c r="B47" s="238" t="s">
        <v>18</v>
      </c>
      <c r="C47" s="16" t="s">
        <v>188</v>
      </c>
      <c r="D47" s="239" t="s">
        <v>22</v>
      </c>
      <c r="E47" s="25" t="s">
        <v>23</v>
      </c>
      <c r="F47" s="16" t="s">
        <v>89</v>
      </c>
      <c r="G47" s="21">
        <v>1</v>
      </c>
      <c r="H47" s="125" t="s">
        <v>232</v>
      </c>
      <c r="I47" s="24" t="s">
        <v>114</v>
      </c>
      <c r="J47" s="26">
        <v>3</v>
      </c>
      <c r="K47" s="49" t="s">
        <v>236</v>
      </c>
      <c r="L47" s="33" t="s">
        <v>23</v>
      </c>
      <c r="M47" s="35" t="s">
        <v>266</v>
      </c>
      <c r="N47" s="55">
        <f t="shared" si="4"/>
        <v>558000</v>
      </c>
      <c r="O47" s="235" t="s">
        <v>266</v>
      </c>
      <c r="P47" s="240" t="s">
        <v>266</v>
      </c>
      <c r="Q47" s="14">
        <f t="shared" si="5"/>
        <v>558000</v>
      </c>
    </row>
    <row r="48" spans="1:17" s="126" customFormat="1" ht="19.5" customHeight="1" thickBot="1">
      <c r="A48" s="319" t="s">
        <v>72</v>
      </c>
      <c r="B48" s="234" t="s">
        <v>173</v>
      </c>
      <c r="C48" s="236" t="s">
        <v>174</v>
      </c>
      <c r="D48" s="241" t="s">
        <v>175</v>
      </c>
      <c r="E48" s="236" t="s">
        <v>23</v>
      </c>
      <c r="F48" s="320" t="s">
        <v>31</v>
      </c>
      <c r="G48" s="321">
        <v>1</v>
      </c>
      <c r="H48" s="322" t="s">
        <v>267</v>
      </c>
      <c r="I48" s="239" t="s">
        <v>259</v>
      </c>
      <c r="J48" s="323">
        <v>3</v>
      </c>
      <c r="K48" s="112" t="s">
        <v>237</v>
      </c>
      <c r="L48" s="324" t="s">
        <v>23</v>
      </c>
      <c r="M48" s="325" t="s">
        <v>266</v>
      </c>
      <c r="N48" s="32">
        <f t="shared" si="4"/>
        <v>558000</v>
      </c>
      <c r="O48" s="326" t="s">
        <v>266</v>
      </c>
      <c r="P48" s="233" t="s">
        <v>266</v>
      </c>
      <c r="Q48" s="226">
        <f t="shared" si="5"/>
        <v>558000</v>
      </c>
    </row>
    <row r="49" spans="1:17" s="126" customFormat="1" ht="17.25" customHeight="1" thickTop="1">
      <c r="A49" s="329" t="s">
        <v>72</v>
      </c>
      <c r="B49" s="330" t="s">
        <v>238</v>
      </c>
      <c r="C49" s="331" t="s">
        <v>239</v>
      </c>
      <c r="D49" s="332" t="s">
        <v>26</v>
      </c>
      <c r="E49" s="331" t="s">
        <v>15</v>
      </c>
      <c r="F49" s="331" t="s">
        <v>27</v>
      </c>
      <c r="G49" s="333">
        <v>1</v>
      </c>
      <c r="H49" s="334" t="s">
        <v>267</v>
      </c>
      <c r="I49" s="335" t="s">
        <v>259</v>
      </c>
      <c r="J49" s="336">
        <v>3</v>
      </c>
      <c r="K49" s="337" t="s">
        <v>240</v>
      </c>
      <c r="L49" s="338" t="s">
        <v>15</v>
      </c>
      <c r="M49" s="339" t="s">
        <v>268</v>
      </c>
      <c r="N49" s="340">
        <f t="shared" si="4"/>
        <v>558000</v>
      </c>
      <c r="O49" s="341">
        <f>4800*J49</f>
        <v>14400</v>
      </c>
      <c r="P49" s="342" t="s">
        <v>268</v>
      </c>
      <c r="Q49" s="343">
        <f t="shared" si="5"/>
        <v>572400</v>
      </c>
    </row>
    <row r="50" spans="1:17" s="126" customFormat="1" ht="17.25" customHeight="1">
      <c r="A50" s="344" t="s">
        <v>72</v>
      </c>
      <c r="B50" s="242" t="s">
        <v>238</v>
      </c>
      <c r="C50" s="16" t="s">
        <v>239</v>
      </c>
      <c r="D50" s="20" t="s">
        <v>26</v>
      </c>
      <c r="E50" s="25" t="s">
        <v>15</v>
      </c>
      <c r="F50" s="16" t="s">
        <v>27</v>
      </c>
      <c r="G50" s="21">
        <v>1</v>
      </c>
      <c r="H50" s="125" t="s">
        <v>267</v>
      </c>
      <c r="I50" s="24" t="s">
        <v>259</v>
      </c>
      <c r="J50" s="26">
        <v>3</v>
      </c>
      <c r="K50" s="49" t="s">
        <v>241</v>
      </c>
      <c r="L50" s="33" t="s">
        <v>15</v>
      </c>
      <c r="M50" s="35" t="s">
        <v>268</v>
      </c>
      <c r="N50" s="55">
        <f t="shared" si="4"/>
        <v>558000</v>
      </c>
      <c r="O50" s="235" t="s">
        <v>268</v>
      </c>
      <c r="P50" s="240" t="s">
        <v>268</v>
      </c>
      <c r="Q50" s="345">
        <f t="shared" si="5"/>
        <v>558000</v>
      </c>
    </row>
    <row r="51" spans="1:17" s="126" customFormat="1" ht="17.25" customHeight="1">
      <c r="A51" s="344" t="s">
        <v>72</v>
      </c>
      <c r="B51" s="242" t="s">
        <v>238</v>
      </c>
      <c r="C51" s="25" t="s">
        <v>239</v>
      </c>
      <c r="D51" s="20" t="s">
        <v>26</v>
      </c>
      <c r="E51" s="25" t="s">
        <v>15</v>
      </c>
      <c r="F51" s="16" t="s">
        <v>27</v>
      </c>
      <c r="G51" s="173">
        <v>1</v>
      </c>
      <c r="H51" s="174" t="s">
        <v>267</v>
      </c>
      <c r="I51" s="24" t="s">
        <v>259</v>
      </c>
      <c r="J51" s="44">
        <v>3</v>
      </c>
      <c r="K51" s="57" t="s">
        <v>242</v>
      </c>
      <c r="L51" s="175" t="s">
        <v>15</v>
      </c>
      <c r="M51" s="176" t="s">
        <v>268</v>
      </c>
      <c r="N51" s="55">
        <f t="shared" si="4"/>
        <v>558000</v>
      </c>
      <c r="O51" s="235">
        <f>4800*J51</f>
        <v>14400</v>
      </c>
      <c r="P51" s="22" t="s">
        <v>268</v>
      </c>
      <c r="Q51" s="345">
        <f t="shared" si="5"/>
        <v>572400</v>
      </c>
    </row>
    <row r="52" spans="1:17" s="126" customFormat="1" ht="17.25" customHeight="1" thickBot="1">
      <c r="A52" s="346" t="s">
        <v>72</v>
      </c>
      <c r="B52" s="347" t="s">
        <v>238</v>
      </c>
      <c r="C52" s="348" t="s">
        <v>239</v>
      </c>
      <c r="D52" s="349" t="s">
        <v>26</v>
      </c>
      <c r="E52" s="348" t="s">
        <v>15</v>
      </c>
      <c r="F52" s="350" t="s">
        <v>27</v>
      </c>
      <c r="G52" s="351">
        <v>1</v>
      </c>
      <c r="H52" s="352" t="s">
        <v>267</v>
      </c>
      <c r="I52" s="353" t="s">
        <v>259</v>
      </c>
      <c r="J52" s="354">
        <v>3</v>
      </c>
      <c r="K52" s="355" t="s">
        <v>243</v>
      </c>
      <c r="L52" s="356" t="s">
        <v>244</v>
      </c>
      <c r="M52" s="357" t="s">
        <v>268</v>
      </c>
      <c r="N52" s="358">
        <f t="shared" si="4"/>
        <v>558000</v>
      </c>
      <c r="O52" s="359">
        <f>2200*J52</f>
        <v>6600</v>
      </c>
      <c r="P52" s="360" t="s">
        <v>268</v>
      </c>
      <c r="Q52" s="361">
        <f t="shared" si="5"/>
        <v>564600</v>
      </c>
    </row>
    <row r="53" spans="1:30" s="257" customFormat="1" ht="14.25" thickTop="1">
      <c r="A53" s="327" t="s">
        <v>187</v>
      </c>
      <c r="B53" s="328" t="s">
        <v>188</v>
      </c>
      <c r="C53" s="263" t="s">
        <v>188</v>
      </c>
      <c r="D53" s="264"/>
      <c r="E53" s="263"/>
      <c r="F53" s="263"/>
      <c r="G53" s="265">
        <v>1</v>
      </c>
      <c r="H53" s="266" t="s">
        <v>269</v>
      </c>
      <c r="I53" s="264" t="s">
        <v>270</v>
      </c>
      <c r="J53" s="267">
        <v>3</v>
      </c>
      <c r="K53" s="268" t="s">
        <v>271</v>
      </c>
      <c r="L53" s="269" t="s">
        <v>271</v>
      </c>
      <c r="M53" s="270" t="s">
        <v>271</v>
      </c>
      <c r="N53" s="253">
        <f t="shared" si="4"/>
        <v>558000</v>
      </c>
      <c r="O53" s="254">
        <f aca="true" t="shared" si="6" ref="O53:O62">$N$79*J53</f>
        <v>99000</v>
      </c>
      <c r="P53" s="271" t="s">
        <v>271</v>
      </c>
      <c r="Q53" s="272">
        <f t="shared" si="5"/>
        <v>657000</v>
      </c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</row>
    <row r="54" spans="1:30" s="257" customFormat="1" ht="13.5">
      <c r="A54" s="258" t="s">
        <v>187</v>
      </c>
      <c r="B54" s="259" t="s">
        <v>188</v>
      </c>
      <c r="C54" s="245" t="s">
        <v>188</v>
      </c>
      <c r="D54" s="246"/>
      <c r="E54" s="245"/>
      <c r="F54" s="245"/>
      <c r="G54" s="247">
        <v>1</v>
      </c>
      <c r="H54" s="248" t="s">
        <v>269</v>
      </c>
      <c r="I54" s="246" t="s">
        <v>270</v>
      </c>
      <c r="J54" s="249">
        <v>3</v>
      </c>
      <c r="K54" s="260" t="s">
        <v>271</v>
      </c>
      <c r="L54" s="251" t="s">
        <v>271</v>
      </c>
      <c r="M54" s="252" t="s">
        <v>271</v>
      </c>
      <c r="N54" s="261">
        <f t="shared" si="4"/>
        <v>558000</v>
      </c>
      <c r="O54" s="262">
        <f t="shared" si="6"/>
        <v>99000</v>
      </c>
      <c r="P54" s="255" t="s">
        <v>271</v>
      </c>
      <c r="Q54" s="256">
        <f t="shared" si="5"/>
        <v>657000</v>
      </c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</row>
    <row r="55" spans="1:30" s="257" customFormat="1" ht="13.5">
      <c r="A55" s="243" t="s">
        <v>187</v>
      </c>
      <c r="B55" s="244" t="s">
        <v>188</v>
      </c>
      <c r="C55" s="245" t="s">
        <v>188</v>
      </c>
      <c r="D55" s="246"/>
      <c r="E55" s="245"/>
      <c r="F55" s="245"/>
      <c r="G55" s="247">
        <v>1</v>
      </c>
      <c r="H55" s="248" t="s">
        <v>269</v>
      </c>
      <c r="I55" s="246" t="s">
        <v>270</v>
      </c>
      <c r="J55" s="249">
        <v>3</v>
      </c>
      <c r="K55" s="250" t="s">
        <v>271</v>
      </c>
      <c r="L55" s="251" t="s">
        <v>271</v>
      </c>
      <c r="M55" s="252" t="s">
        <v>271</v>
      </c>
      <c r="N55" s="253">
        <f t="shared" si="4"/>
        <v>558000</v>
      </c>
      <c r="O55" s="254">
        <f t="shared" si="6"/>
        <v>99000</v>
      </c>
      <c r="P55" s="255" t="s">
        <v>271</v>
      </c>
      <c r="Q55" s="256">
        <f t="shared" si="5"/>
        <v>657000</v>
      </c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</row>
    <row r="56" spans="1:30" s="257" customFormat="1" ht="13.5">
      <c r="A56" s="258" t="s">
        <v>187</v>
      </c>
      <c r="B56" s="259" t="s">
        <v>188</v>
      </c>
      <c r="C56" s="245" t="s">
        <v>188</v>
      </c>
      <c r="D56" s="246"/>
      <c r="E56" s="245"/>
      <c r="F56" s="245"/>
      <c r="G56" s="247">
        <v>1</v>
      </c>
      <c r="H56" s="248" t="s">
        <v>269</v>
      </c>
      <c r="I56" s="246" t="s">
        <v>270</v>
      </c>
      <c r="J56" s="249">
        <v>3</v>
      </c>
      <c r="K56" s="260" t="s">
        <v>271</v>
      </c>
      <c r="L56" s="251" t="s">
        <v>271</v>
      </c>
      <c r="M56" s="252" t="s">
        <v>271</v>
      </c>
      <c r="N56" s="261">
        <f t="shared" si="4"/>
        <v>558000</v>
      </c>
      <c r="O56" s="262">
        <f t="shared" si="6"/>
        <v>99000</v>
      </c>
      <c r="P56" s="255" t="s">
        <v>271</v>
      </c>
      <c r="Q56" s="256">
        <f t="shared" si="5"/>
        <v>657000</v>
      </c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</row>
    <row r="57" spans="1:30" s="257" customFormat="1" ht="13.5">
      <c r="A57" s="243" t="s">
        <v>187</v>
      </c>
      <c r="B57" s="244" t="s">
        <v>188</v>
      </c>
      <c r="C57" s="263" t="s">
        <v>188</v>
      </c>
      <c r="D57" s="264"/>
      <c r="E57" s="263"/>
      <c r="F57" s="263"/>
      <c r="G57" s="265">
        <v>1</v>
      </c>
      <c r="H57" s="266" t="s">
        <v>269</v>
      </c>
      <c r="I57" s="264" t="s">
        <v>270</v>
      </c>
      <c r="J57" s="267">
        <v>3</v>
      </c>
      <c r="K57" s="268" t="s">
        <v>271</v>
      </c>
      <c r="L57" s="269" t="s">
        <v>271</v>
      </c>
      <c r="M57" s="270" t="s">
        <v>271</v>
      </c>
      <c r="N57" s="253">
        <f t="shared" si="4"/>
        <v>558000</v>
      </c>
      <c r="O57" s="254">
        <f t="shared" si="6"/>
        <v>99000</v>
      </c>
      <c r="P57" s="271" t="s">
        <v>271</v>
      </c>
      <c r="Q57" s="272">
        <f t="shared" si="5"/>
        <v>657000</v>
      </c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</row>
    <row r="58" spans="1:30" s="257" customFormat="1" ht="13.5">
      <c r="A58" s="258" t="s">
        <v>187</v>
      </c>
      <c r="B58" s="259" t="s">
        <v>188</v>
      </c>
      <c r="C58" s="245" t="s">
        <v>188</v>
      </c>
      <c r="D58" s="246"/>
      <c r="E58" s="245"/>
      <c r="F58" s="245"/>
      <c r="G58" s="247">
        <v>1</v>
      </c>
      <c r="H58" s="248" t="s">
        <v>269</v>
      </c>
      <c r="I58" s="246" t="s">
        <v>270</v>
      </c>
      <c r="J58" s="249">
        <v>3</v>
      </c>
      <c r="K58" s="260" t="s">
        <v>271</v>
      </c>
      <c r="L58" s="251" t="s">
        <v>271</v>
      </c>
      <c r="M58" s="252" t="s">
        <v>271</v>
      </c>
      <c r="N58" s="261">
        <f t="shared" si="4"/>
        <v>558000</v>
      </c>
      <c r="O58" s="262">
        <f t="shared" si="6"/>
        <v>99000</v>
      </c>
      <c r="P58" s="255" t="s">
        <v>271</v>
      </c>
      <c r="Q58" s="256">
        <f t="shared" si="5"/>
        <v>657000</v>
      </c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</row>
    <row r="59" spans="1:30" s="257" customFormat="1" ht="13.5">
      <c r="A59" s="243" t="s">
        <v>187</v>
      </c>
      <c r="B59" s="244" t="s">
        <v>188</v>
      </c>
      <c r="C59" s="263" t="s">
        <v>188</v>
      </c>
      <c r="D59" s="264"/>
      <c r="E59" s="263"/>
      <c r="F59" s="263"/>
      <c r="G59" s="265">
        <v>1</v>
      </c>
      <c r="H59" s="266" t="s">
        <v>269</v>
      </c>
      <c r="I59" s="264" t="s">
        <v>270</v>
      </c>
      <c r="J59" s="267">
        <v>3</v>
      </c>
      <c r="K59" s="268" t="s">
        <v>271</v>
      </c>
      <c r="L59" s="269" t="s">
        <v>271</v>
      </c>
      <c r="M59" s="270" t="s">
        <v>271</v>
      </c>
      <c r="N59" s="253">
        <f t="shared" si="4"/>
        <v>558000</v>
      </c>
      <c r="O59" s="254">
        <f t="shared" si="6"/>
        <v>99000</v>
      </c>
      <c r="P59" s="271" t="s">
        <v>271</v>
      </c>
      <c r="Q59" s="272">
        <f t="shared" si="5"/>
        <v>657000</v>
      </c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</row>
    <row r="60" spans="1:30" s="257" customFormat="1" ht="13.5">
      <c r="A60" s="258" t="s">
        <v>187</v>
      </c>
      <c r="B60" s="259" t="s">
        <v>188</v>
      </c>
      <c r="C60" s="245" t="s">
        <v>188</v>
      </c>
      <c r="D60" s="246"/>
      <c r="E60" s="245"/>
      <c r="F60" s="245"/>
      <c r="G60" s="247">
        <v>1</v>
      </c>
      <c r="H60" s="248" t="s">
        <v>269</v>
      </c>
      <c r="I60" s="246" t="s">
        <v>270</v>
      </c>
      <c r="J60" s="249">
        <v>3</v>
      </c>
      <c r="K60" s="260" t="s">
        <v>271</v>
      </c>
      <c r="L60" s="251" t="s">
        <v>271</v>
      </c>
      <c r="M60" s="252" t="s">
        <v>271</v>
      </c>
      <c r="N60" s="273">
        <f t="shared" si="4"/>
        <v>558000</v>
      </c>
      <c r="O60" s="262">
        <f t="shared" si="6"/>
        <v>99000</v>
      </c>
      <c r="P60" s="274" t="s">
        <v>271</v>
      </c>
      <c r="Q60" s="256">
        <f t="shared" si="5"/>
        <v>657000</v>
      </c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</row>
    <row r="61" spans="1:30" s="257" customFormat="1" ht="13.5">
      <c r="A61" s="243" t="s">
        <v>187</v>
      </c>
      <c r="B61" s="244" t="s">
        <v>188</v>
      </c>
      <c r="C61" s="263" t="s">
        <v>188</v>
      </c>
      <c r="D61" s="264"/>
      <c r="E61" s="263"/>
      <c r="F61" s="263"/>
      <c r="G61" s="265">
        <v>1</v>
      </c>
      <c r="H61" s="266" t="s">
        <v>269</v>
      </c>
      <c r="I61" s="264" t="s">
        <v>270</v>
      </c>
      <c r="J61" s="267">
        <v>3</v>
      </c>
      <c r="K61" s="268" t="s">
        <v>271</v>
      </c>
      <c r="L61" s="269" t="s">
        <v>271</v>
      </c>
      <c r="M61" s="270" t="s">
        <v>271</v>
      </c>
      <c r="N61" s="261">
        <f t="shared" si="4"/>
        <v>558000</v>
      </c>
      <c r="O61" s="254">
        <f t="shared" si="6"/>
        <v>99000</v>
      </c>
      <c r="P61" s="262" t="s">
        <v>271</v>
      </c>
      <c r="Q61" s="272">
        <f t="shared" si="5"/>
        <v>657000</v>
      </c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</row>
    <row r="62" spans="1:30" s="257" customFormat="1" ht="14.25" thickBot="1">
      <c r="A62" s="258" t="s">
        <v>187</v>
      </c>
      <c r="B62" s="259" t="s">
        <v>188</v>
      </c>
      <c r="C62" s="275" t="s">
        <v>188</v>
      </c>
      <c r="D62" s="276"/>
      <c r="E62" s="275"/>
      <c r="F62" s="275"/>
      <c r="G62" s="277">
        <v>1</v>
      </c>
      <c r="H62" s="278" t="s">
        <v>269</v>
      </c>
      <c r="I62" s="276" t="s">
        <v>270</v>
      </c>
      <c r="J62" s="279">
        <v>3</v>
      </c>
      <c r="K62" s="280" t="s">
        <v>271</v>
      </c>
      <c r="L62" s="281" t="s">
        <v>271</v>
      </c>
      <c r="M62" s="282" t="s">
        <v>271</v>
      </c>
      <c r="N62" s="283">
        <f t="shared" si="4"/>
        <v>558000</v>
      </c>
      <c r="O62" s="284">
        <f t="shared" si="6"/>
        <v>99000</v>
      </c>
      <c r="P62" s="285" t="s">
        <v>271</v>
      </c>
      <c r="Q62" s="286">
        <f t="shared" si="5"/>
        <v>657000</v>
      </c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</row>
    <row r="63" spans="1:17" ht="15" thickBot="1" thickTop="1">
      <c r="A63" s="205" t="s">
        <v>245</v>
      </c>
      <c r="B63" s="287"/>
      <c r="C63" s="78"/>
      <c r="D63" s="79"/>
      <c r="E63" s="78"/>
      <c r="F63" s="78"/>
      <c r="G63" s="80">
        <f>SUM(G26:G62)</f>
        <v>37</v>
      </c>
      <c r="H63" s="81"/>
      <c r="I63" s="79"/>
      <c r="J63" s="82"/>
      <c r="K63" s="86"/>
      <c r="L63" s="87"/>
      <c r="M63" s="88"/>
      <c r="N63" s="84">
        <f>SUM(N26:N62)</f>
        <v>35569400</v>
      </c>
      <c r="O63" s="83">
        <f>SUM(O26:O62)</f>
        <v>1763800</v>
      </c>
      <c r="P63" s="83">
        <f>SUM(P26:P62)</f>
        <v>207000</v>
      </c>
      <c r="Q63" s="288">
        <f t="shared" si="5"/>
        <v>37540200</v>
      </c>
    </row>
    <row r="64" spans="1:17" ht="15" thickBot="1" thickTop="1">
      <c r="A64" s="90" t="s">
        <v>93</v>
      </c>
      <c r="B64" s="91"/>
      <c r="C64" s="92"/>
      <c r="D64" s="93"/>
      <c r="E64" s="92"/>
      <c r="F64" s="92"/>
      <c r="G64" s="106">
        <f>G25+G63</f>
        <v>55</v>
      </c>
      <c r="H64" s="94"/>
      <c r="I64" s="93"/>
      <c r="J64" s="95"/>
      <c r="K64" s="96"/>
      <c r="L64" s="97"/>
      <c r="M64" s="98"/>
      <c r="N64" s="100">
        <f>N63+N25</f>
        <v>49377200</v>
      </c>
      <c r="O64" s="99">
        <f>O63+O25</f>
        <v>2037700</v>
      </c>
      <c r="P64" s="99">
        <f>P63+P25</f>
        <v>207000</v>
      </c>
      <c r="Q64" s="289">
        <f t="shared" si="5"/>
        <v>51621900</v>
      </c>
    </row>
    <row r="65" spans="1:17" ht="13.5" customHeight="1">
      <c r="A65" s="31"/>
      <c r="B65" s="117"/>
      <c r="C65" s="117"/>
      <c r="D65" s="116"/>
      <c r="E65" s="117"/>
      <c r="F65" s="30"/>
      <c r="G65" s="116"/>
      <c r="H65" s="116"/>
      <c r="I65" s="116"/>
      <c r="J65" s="116"/>
      <c r="K65" s="112"/>
      <c r="L65" s="34"/>
      <c r="M65" s="34"/>
      <c r="N65" s="112"/>
      <c r="O65" s="112"/>
      <c r="P65" s="112"/>
      <c r="Q65" s="112"/>
    </row>
    <row r="66" spans="1:17" ht="13.5" customHeight="1">
      <c r="A66" s="31"/>
      <c r="G66" s="116"/>
      <c r="H66" s="116"/>
      <c r="I66" s="116"/>
      <c r="J66" s="116"/>
      <c r="K66" s="112"/>
      <c r="L66" s="34"/>
      <c r="M66" s="34"/>
      <c r="P66" s="112"/>
      <c r="Q66" s="112"/>
    </row>
    <row r="67" spans="1:16" ht="40.5" customHeight="1">
      <c r="A67" s="31"/>
      <c r="G67" s="116"/>
      <c r="H67" s="116"/>
      <c r="I67" s="116"/>
      <c r="J67" s="112"/>
      <c r="K67" s="112"/>
      <c r="L67" s="34"/>
      <c r="M67" s="112" t="s">
        <v>246</v>
      </c>
      <c r="N67" s="112" t="s">
        <v>247</v>
      </c>
      <c r="O67" s="112" t="s">
        <v>248</v>
      </c>
      <c r="P67" s="112" t="s">
        <v>249</v>
      </c>
    </row>
    <row r="68" spans="1:16" ht="13.5">
      <c r="A68" s="31"/>
      <c r="G68" s="116"/>
      <c r="H68" s="116"/>
      <c r="I68" s="116"/>
      <c r="J68" s="116"/>
      <c r="K68" s="112"/>
      <c r="L68" s="34"/>
      <c r="M68" s="112">
        <v>90171000</v>
      </c>
      <c r="N68" s="112">
        <f>Q64</f>
        <v>51621900</v>
      </c>
      <c r="O68" s="112">
        <f>SUM(Q53:Q62)</f>
        <v>6570000</v>
      </c>
      <c r="P68" s="112">
        <f>M68-N68</f>
        <v>38549100</v>
      </c>
    </row>
    <row r="69" spans="1:16" ht="13.5">
      <c r="A69" s="31"/>
      <c r="G69" s="116"/>
      <c r="H69" s="116"/>
      <c r="I69" s="116"/>
      <c r="J69" s="116"/>
      <c r="K69" s="112"/>
      <c r="L69" s="34"/>
      <c r="M69" s="112"/>
      <c r="N69" s="112"/>
      <c r="O69" s="112"/>
      <c r="P69" s="112"/>
    </row>
    <row r="71" ht="40.5" customHeight="1"/>
    <row r="76" spans="2:6" ht="13.5">
      <c r="B76" s="117"/>
      <c r="C76" s="117"/>
      <c r="D76" s="116"/>
      <c r="E76" s="117"/>
      <c r="F76" s="117"/>
    </row>
    <row r="77" spans="2:6" ht="14.25">
      <c r="B77" s="127"/>
      <c r="C77" s="117"/>
      <c r="D77" s="116"/>
      <c r="E77" s="117"/>
      <c r="F77" s="117"/>
    </row>
    <row r="78" spans="3:14" ht="13.5">
      <c r="C78" s="117"/>
      <c r="D78" s="116"/>
      <c r="E78" s="117"/>
      <c r="F78" s="117"/>
      <c r="M78" t="s">
        <v>120</v>
      </c>
      <c r="N78">
        <v>186000</v>
      </c>
    </row>
    <row r="79" spans="5:14" ht="13.5">
      <c r="E79" s="117"/>
      <c r="F79" s="117"/>
      <c r="M79" t="s">
        <v>121</v>
      </c>
      <c r="N79">
        <v>33000</v>
      </c>
    </row>
    <row r="81" ht="14.25" thickBot="1"/>
    <row r="82" spans="13:14" ht="14.25" thickBot="1">
      <c r="M82" s="120" t="s">
        <v>124</v>
      </c>
      <c r="N82" s="121" t="s">
        <v>125</v>
      </c>
    </row>
    <row r="83" spans="13:14" ht="14.25" thickBot="1">
      <c r="M83" s="118">
        <v>55929000</v>
      </c>
      <c r="N83" s="119">
        <f>M83-N25</f>
        <v>42121200</v>
      </c>
    </row>
    <row r="84" spans="13:14" ht="14.25" thickBot="1">
      <c r="M84" s="120" t="s">
        <v>126</v>
      </c>
      <c r="N84" s="121" t="s">
        <v>125</v>
      </c>
    </row>
    <row r="85" spans="13:14" ht="14.25" thickBot="1">
      <c r="M85" s="118">
        <v>34242000</v>
      </c>
      <c r="N85" s="119">
        <f>M85-N63</f>
        <v>-1327400</v>
      </c>
    </row>
    <row r="65488" ht="13.5">
      <c r="S65488" s="57"/>
    </row>
  </sheetData>
  <mergeCells count="17">
    <mergeCell ref="P5:P6"/>
    <mergeCell ref="K5:K6"/>
    <mergeCell ref="M5:M6"/>
    <mergeCell ref="I5:I6"/>
    <mergeCell ref="J5:J6"/>
    <mergeCell ref="N5:N6"/>
    <mergeCell ref="O5:O6"/>
    <mergeCell ref="N4:Q4"/>
    <mergeCell ref="A5:A6"/>
    <mergeCell ref="B5:B6"/>
    <mergeCell ref="C5:C6"/>
    <mergeCell ref="D5:D6"/>
    <mergeCell ref="E5:E6"/>
    <mergeCell ref="F5:F6"/>
    <mergeCell ref="G5:G6"/>
    <mergeCell ref="H5:H6"/>
    <mergeCell ref="Q5:Q6"/>
  </mergeCells>
  <printOptions/>
  <pageMargins left="0.75" right="0.75" top="1" bottom="1" header="0.512" footer="0.512"/>
  <pageSetup fitToHeight="1" fitToWidth="1" horizontalDpi="600" verticalDpi="600" orientation="landscape" paperSize="9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2011-11-24T00:38:53Z</cp:lastPrinted>
  <dcterms:created xsi:type="dcterms:W3CDTF">2009-05-13T02:42:52Z</dcterms:created>
  <dcterms:modified xsi:type="dcterms:W3CDTF">2012-01-15T06:50:03Z</dcterms:modified>
  <cp:category/>
  <cp:version/>
  <cp:contentType/>
  <cp:contentStatus/>
</cp:coreProperties>
</file>