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6035" windowHeight="9105" activeTab="1"/>
  </bookViews>
  <sheets>
    <sheet name="要求" sheetId="1" r:id="rId1"/>
    <sheet name="査定" sheetId="2" r:id="rId2"/>
  </sheets>
  <definedNames>
    <definedName name="_xlnm.Print_Area" localSheetId="1">'査定'!$A$1:$H$70</definedName>
    <definedName name="_xlnm.Print_Area" localSheetId="0">'要求'!$A$1:$H$70</definedName>
  </definedNames>
  <calcPr fullCalcOnLoad="1"/>
</workbook>
</file>

<file path=xl/sharedStrings.xml><?xml version="1.0" encoding="utf-8"?>
<sst xmlns="http://schemas.openxmlformats.org/spreadsheetml/2006/main" count="282" uniqueCount="65">
  <si>
    <t>単価</t>
  </si>
  <si>
    <t>委員長</t>
  </si>
  <si>
    <t>円</t>
  </si>
  <si>
    <t>委員</t>
  </si>
  <si>
    <t>区分</t>
  </si>
  <si>
    <t>備考</t>
  </si>
  <si>
    <t>計</t>
  </si>
  <si>
    <t>定例会</t>
  </si>
  <si>
    <t>臨時会</t>
  </si>
  <si>
    <t>人数</t>
  </si>
  <si>
    <t>選挙管理委員会事務局</t>
  </si>
  <si>
    <t>政治団体関係者等研修会</t>
  </si>
  <si>
    <t>選挙管理委員会</t>
  </si>
  <si>
    <t>合計</t>
  </si>
  <si>
    <t>大分類</t>
  </si>
  <si>
    <t>小分類</t>
  </si>
  <si>
    <t>１．算定結果（大分類別）</t>
  </si>
  <si>
    <t>報酬</t>
  </si>
  <si>
    <t>３．報酬単価</t>
  </si>
  <si>
    <t>勉強会</t>
  </si>
  <si>
    <t>議会対応</t>
  </si>
  <si>
    <t>委員長</t>
  </si>
  <si>
    <t>都道府県選管連中国支会総会</t>
  </si>
  <si>
    <t>明るい選挙啓発ポスター審査</t>
  </si>
  <si>
    <t>市町村選管・明推協研修会</t>
  </si>
  <si>
    <t>都道府県選管連通常総会</t>
  </si>
  <si>
    <t>日数</t>
  </si>
  <si>
    <t>明るい選挙推進鳥取県女性集会</t>
  </si>
  <si>
    <t>１議会ごとに２回出席
（議会は年４回開催で算定）</t>
  </si>
  <si>
    <t>（単位：円）</t>
  </si>
  <si>
    <t>職</t>
  </si>
  <si>
    <t>２．算定結果（職別）</t>
  </si>
  <si>
    <t>No.</t>
  </si>
  <si>
    <t>No.</t>
  </si>
  <si>
    <t>No.</t>
  </si>
  <si>
    <t>毎月開催分（毎月１回開催）</t>
  </si>
  <si>
    <t>４．算定根拠</t>
  </si>
  <si>
    <t>開催地：鳥取県</t>
  </si>
  <si>
    <t>※　宿泊を要する業務については、例えば１泊２日の会議であれば２日といった形で算出した。</t>
  </si>
  <si>
    <t>①選挙管理委員会</t>
  </si>
  <si>
    <t>選挙</t>
  </si>
  <si>
    <t>④議会対応</t>
  </si>
  <si>
    <t>選挙管理委員に係る報酬支給額の積算</t>
  </si>
  <si>
    <t>各種会議・常時啓発</t>
  </si>
  <si>
    <t>③各種会議・常時啓発</t>
  </si>
  <si>
    <t>開催地：鳥取県庁</t>
  </si>
  <si>
    <t>※　過去に委員長や委員が出席した実績のあるものを対象に洗い出しを行い、基本的に委員長及び委員３名全員が出席すると想定して算出した。</t>
  </si>
  <si>
    <t>議会答弁</t>
  </si>
  <si>
    <t>開催地：東京都</t>
  </si>
  <si>
    <t>投票用紙印刷立会</t>
  </si>
  <si>
    <t>選挙公報印刷立会</t>
  </si>
  <si>
    <t>街頭啓発</t>
  </si>
  <si>
    <t>当選証書附与</t>
  </si>
  <si>
    <t>※　議会対応など、委員長のみ出席として算出しているものもある。</t>
  </si>
  <si>
    <t>開催地：広島県</t>
  </si>
  <si>
    <t>②選挙（衆議院議員選挙及び参議院議員選挙）</t>
  </si>
  <si>
    <t>都道府県選管委員長・書記長会議</t>
  </si>
  <si>
    <t>市町村選管委員長・事務担当者会議</t>
  </si>
  <si>
    <t>立候補予定者説明会</t>
  </si>
  <si>
    <t>明るい選挙推進全国大会（参院選）</t>
  </si>
  <si>
    <t>※　選挙管理委員会の委員長及び委員の報酬（委員長25,800円、委員21,900円）に、選挙管理委員会や各種会議等に出席する人数と出席日数（１会議等につき１日としてカウント）を乗じて算出し、選挙管理委員会、選挙、各種会議・常時啓発、議会対応に分類して積み上げた。</t>
  </si>
  <si>
    <t>講師派遣</t>
  </si>
  <si>
    <t>選挙後の訴訟対応３回（参）
参臨時会１回</t>
  </si>
  <si>
    <t>H24.11月改訂後（改訂額▲５００円／日）</t>
  </si>
  <si>
    <t>H24.11月改訂後（改訂額▲４００円／日）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</si>
</sst>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quot;要&quot;&quot;求&quot;&quot;対&quot;&quot;比&quot;&quot;▲ &quot;#,##0&quot;減&quot;"/>
    <numFmt numFmtId="183" formatCode="&quot;要&quot;&quot;求&quot;&quot;対&quot;&quot;比&quot;#,##0;&quot;要&quot;&quot;求&quot;&quot;対&quot;&quot;比&quot;&quot;▲ &quot;#,##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11"/>
      <name val="ＭＳ Ｐ明朝"/>
      <family val="1"/>
    </font>
    <font>
      <sz val="10"/>
      <name val="ＭＳ Ｐ明朝"/>
      <family val="1"/>
    </font>
    <font>
      <sz val="9"/>
      <name val="ＭＳ Ｐ明朝"/>
      <family val="1"/>
    </font>
    <font>
      <b/>
      <sz val="11"/>
      <name val="ＭＳ Ｐ明朝"/>
      <family val="1"/>
    </font>
    <font>
      <sz val="12"/>
      <name val="ＭＳ Ｐ明朝"/>
      <family val="1"/>
    </font>
    <font>
      <sz val="11"/>
      <color indexed="12"/>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double"/>
      <right style="double"/>
      <top style="double"/>
      <bottom style="double"/>
    </border>
    <border>
      <left style="thin"/>
      <right style="thin"/>
      <top>
        <color indexed="63"/>
      </top>
      <bottom>
        <color indexed="63"/>
      </bottom>
    </border>
    <border>
      <left>
        <color indexed="63"/>
      </left>
      <right>
        <color indexed="63"/>
      </right>
      <top style="thin"/>
      <bottom>
        <color indexed="63"/>
      </bottom>
    </border>
    <border>
      <left style="double"/>
      <right style="double"/>
      <top>
        <color indexed="63"/>
      </top>
      <bottom style="double"/>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61">
    <xf numFmtId="0" fontId="0" fillId="0" borderId="0" xfId="0"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10" xfId="0" applyFont="1" applyBorder="1" applyAlignment="1">
      <alignmen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vertical="center"/>
    </xf>
    <xf numFmtId="176" fontId="22" fillId="0" borderId="10" xfId="0" applyNumberFormat="1" applyFont="1" applyBorder="1" applyAlignment="1">
      <alignment vertical="center"/>
    </xf>
    <xf numFmtId="0" fontId="22" fillId="0" borderId="10" xfId="0" applyFont="1" applyFill="1" applyBorder="1" applyAlignment="1">
      <alignment horizontal="left" vertical="center"/>
    </xf>
    <xf numFmtId="176" fontId="22" fillId="0" borderId="11" xfId="0" applyNumberFormat="1" applyFont="1" applyBorder="1" applyAlignment="1">
      <alignment vertical="center"/>
    </xf>
    <xf numFmtId="0" fontId="22" fillId="0" borderId="10" xfId="0" applyFont="1" applyBorder="1" applyAlignment="1">
      <alignment horizontal="left" vertical="center"/>
    </xf>
    <xf numFmtId="0" fontId="22" fillId="0" borderId="10" xfId="0" applyFont="1" applyFill="1" applyBorder="1" applyAlignment="1">
      <alignment horizontal="center" vertical="center"/>
    </xf>
    <xf numFmtId="176" fontId="22" fillId="0" borderId="0" xfId="0" applyNumberFormat="1" applyFont="1" applyBorder="1" applyAlignment="1">
      <alignment vertical="center"/>
    </xf>
    <xf numFmtId="176" fontId="22" fillId="0" borderId="0" xfId="0" applyNumberFormat="1" applyFont="1" applyBorder="1" applyAlignment="1">
      <alignment vertical="center"/>
    </xf>
    <xf numFmtId="0" fontId="23" fillId="0" borderId="0" xfId="0" applyFont="1" applyBorder="1" applyAlignment="1">
      <alignment vertical="center" wrapText="1" shrinkToFit="1"/>
    </xf>
    <xf numFmtId="0" fontId="24" fillId="0" borderId="0" xfId="0" applyFont="1" applyBorder="1" applyAlignment="1">
      <alignment vertical="center"/>
    </xf>
    <xf numFmtId="0" fontId="22" fillId="0" borderId="12" xfId="0" applyFont="1" applyBorder="1" applyAlignment="1">
      <alignment vertical="center"/>
    </xf>
    <xf numFmtId="0" fontId="22" fillId="0" borderId="10" xfId="0" applyFont="1" applyBorder="1" applyAlignment="1">
      <alignment vertical="center"/>
    </xf>
    <xf numFmtId="176" fontId="22" fillId="0" borderId="10" xfId="0" applyNumberFormat="1" applyFont="1" applyBorder="1" applyAlignment="1">
      <alignment horizontal="right" vertical="center"/>
    </xf>
    <xf numFmtId="0" fontId="22" fillId="0" borderId="12" xfId="0" applyFont="1" applyBorder="1" applyAlignment="1">
      <alignment vertical="center" wrapText="1"/>
    </xf>
    <xf numFmtId="0" fontId="22" fillId="0" borderId="13" xfId="0" applyFont="1" applyBorder="1" applyAlignment="1">
      <alignment vertical="center"/>
    </xf>
    <xf numFmtId="0" fontId="22" fillId="0" borderId="13" xfId="0" applyFont="1" applyBorder="1" applyAlignment="1">
      <alignment vertical="center" wrapText="1"/>
    </xf>
    <xf numFmtId="176" fontId="22" fillId="0" borderId="12" xfId="0" applyNumberFormat="1" applyFont="1" applyBorder="1" applyAlignment="1">
      <alignment vertical="center"/>
    </xf>
    <xf numFmtId="176" fontId="25" fillId="0" borderId="14" xfId="0" applyNumberFormat="1" applyFont="1" applyBorder="1" applyAlignment="1">
      <alignment vertical="center"/>
    </xf>
    <xf numFmtId="0" fontId="22" fillId="0" borderId="10" xfId="0" applyFont="1" applyBorder="1" applyAlignment="1">
      <alignment horizontal="right" vertical="center"/>
    </xf>
    <xf numFmtId="0" fontId="22" fillId="0" borderId="10" xfId="0" applyFont="1" applyBorder="1" applyAlignment="1">
      <alignment vertical="center" wrapText="1"/>
    </xf>
    <xf numFmtId="0" fontId="22" fillId="0" borderId="12" xfId="0" applyFont="1" applyBorder="1" applyAlignment="1">
      <alignment vertical="center"/>
    </xf>
    <xf numFmtId="0" fontId="22" fillId="0" borderId="12" xfId="0" applyFont="1" applyBorder="1" applyAlignment="1">
      <alignment vertical="center" wrapText="1"/>
    </xf>
    <xf numFmtId="176" fontId="22" fillId="0" borderId="12" xfId="0" applyNumberFormat="1" applyFont="1" applyBorder="1" applyAlignment="1">
      <alignment horizontal="right" vertical="center"/>
    </xf>
    <xf numFmtId="176" fontId="22" fillId="0" borderId="10" xfId="0" applyNumberFormat="1" applyFont="1" applyBorder="1" applyAlignment="1">
      <alignment vertical="center"/>
    </xf>
    <xf numFmtId="0" fontId="22" fillId="0" borderId="15" xfId="0" applyFont="1" applyBorder="1" applyAlignment="1">
      <alignment vertical="center"/>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6" xfId="0" applyFont="1" applyBorder="1" applyAlignment="1">
      <alignment horizontal="right" vertical="center"/>
    </xf>
    <xf numFmtId="0" fontId="22" fillId="0" borderId="16" xfId="0" applyFont="1" applyBorder="1" applyAlignment="1">
      <alignment vertical="center"/>
    </xf>
    <xf numFmtId="176" fontId="22" fillId="0" borderId="16" xfId="0" applyNumberFormat="1" applyFont="1" applyBorder="1" applyAlignment="1">
      <alignment horizontal="right" vertical="center"/>
    </xf>
    <xf numFmtId="0" fontId="22" fillId="0" borderId="0" xfId="0" applyFont="1" applyBorder="1" applyAlignment="1">
      <alignment horizontal="right" vertical="center"/>
    </xf>
    <xf numFmtId="176" fontId="25" fillId="0" borderId="17" xfId="0" applyNumberFormat="1" applyFont="1" applyBorder="1" applyAlignment="1">
      <alignment vertical="center"/>
    </xf>
    <xf numFmtId="0" fontId="22" fillId="0" borderId="18" xfId="0" applyFont="1" applyBorder="1" applyAlignment="1">
      <alignment vertical="center" wrapText="1"/>
    </xf>
    <xf numFmtId="0" fontId="22" fillId="0" borderId="18" xfId="0" applyFont="1" applyBorder="1" applyAlignment="1">
      <alignment vertical="center"/>
    </xf>
    <xf numFmtId="176" fontId="22" fillId="0" borderId="18" xfId="0" applyNumberFormat="1" applyFont="1" applyBorder="1" applyAlignment="1">
      <alignment horizontal="right" vertical="center"/>
    </xf>
    <xf numFmtId="0" fontId="22" fillId="0" borderId="18" xfId="0" applyFont="1" applyBorder="1" applyAlignment="1">
      <alignment vertical="center"/>
    </xf>
    <xf numFmtId="176" fontId="22" fillId="0" borderId="18" xfId="0" applyNumberFormat="1" applyFont="1" applyBorder="1" applyAlignment="1">
      <alignment vertical="center"/>
    </xf>
    <xf numFmtId="0" fontId="22" fillId="0" borderId="10" xfId="0" applyFont="1" applyBorder="1" applyAlignment="1">
      <alignment horizontal="right" vertical="center"/>
    </xf>
    <xf numFmtId="176" fontId="22" fillId="0" borderId="12" xfId="0" applyNumberFormat="1" applyFont="1" applyBorder="1" applyAlignment="1">
      <alignment horizontal="right" vertical="center"/>
    </xf>
    <xf numFmtId="0" fontId="22" fillId="0" borderId="12" xfId="0" applyFont="1" applyBorder="1" applyAlignment="1">
      <alignment vertical="center"/>
    </xf>
    <xf numFmtId="176" fontId="22" fillId="0" borderId="12" xfId="0" applyNumberFormat="1" applyFont="1" applyBorder="1" applyAlignment="1">
      <alignment vertical="center"/>
    </xf>
    <xf numFmtId="176" fontId="22" fillId="0" borderId="13" xfId="0" applyNumberFormat="1" applyFont="1" applyBorder="1" applyAlignment="1">
      <alignment horizontal="right" vertical="center"/>
    </xf>
    <xf numFmtId="0" fontId="22" fillId="0" borderId="13" xfId="0" applyFont="1" applyBorder="1" applyAlignment="1">
      <alignment vertical="center"/>
    </xf>
    <xf numFmtId="176" fontId="22" fillId="0" borderId="13" xfId="0" applyNumberFormat="1" applyFont="1" applyBorder="1" applyAlignment="1">
      <alignment vertical="center"/>
    </xf>
    <xf numFmtId="0" fontId="22" fillId="0" borderId="0" xfId="0" applyFont="1" applyBorder="1" applyAlignment="1">
      <alignment vertical="center"/>
    </xf>
    <xf numFmtId="0" fontId="26" fillId="0" borderId="0" xfId="0" applyFont="1" applyAlignment="1">
      <alignment horizontal="left" vertical="top" wrapText="1"/>
    </xf>
    <xf numFmtId="0" fontId="26" fillId="0" borderId="0" xfId="0" applyFont="1" applyAlignment="1">
      <alignment vertical="top" wrapText="1"/>
    </xf>
    <xf numFmtId="176" fontId="27" fillId="0" borderId="0" xfId="0" applyNumberFormat="1" applyFont="1" applyBorder="1" applyAlignment="1">
      <alignment vertical="center"/>
    </xf>
    <xf numFmtId="176" fontId="46" fillId="0" borderId="10" xfId="0" applyNumberFormat="1" applyFont="1" applyBorder="1" applyAlignment="1">
      <alignment vertical="center"/>
    </xf>
    <xf numFmtId="176" fontId="46" fillId="0" borderId="0" xfId="0" applyNumberFormat="1" applyFont="1" applyBorder="1" applyAlignment="1">
      <alignment vertical="center"/>
    </xf>
    <xf numFmtId="183" fontId="46" fillId="0" borderId="10"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1"/>
  <sheetViews>
    <sheetView view="pageBreakPreview" zoomScaleSheetLayoutView="100" zoomScalePageLayoutView="0" workbookViewId="0" topLeftCell="A1">
      <selection activeCell="B48" sqref="B48"/>
    </sheetView>
  </sheetViews>
  <sheetFormatPr defaultColWidth="9.00390625" defaultRowHeight="13.5"/>
  <cols>
    <col min="1" max="1" width="3.375" style="2" customWidth="1"/>
    <col min="2" max="2" width="30.75390625" style="2" customWidth="1"/>
    <col min="3" max="3" width="9.875" style="4" customWidth="1"/>
    <col min="4" max="4" width="8.125" style="2" customWidth="1"/>
    <col min="5" max="5" width="6.875" style="2" customWidth="1"/>
    <col min="6" max="6" width="5.50390625" style="2" bestFit="1" customWidth="1"/>
    <col min="7" max="7" width="12.00390625" style="2" bestFit="1" customWidth="1"/>
    <col min="8" max="8" width="29.75390625" style="2" customWidth="1"/>
    <col min="9" max="9" width="3.25390625" style="2" customWidth="1"/>
    <col min="10" max="16384" width="9.00390625" style="2" customWidth="1"/>
  </cols>
  <sheetData>
    <row r="1" spans="1:8" ht="17.25">
      <c r="A1" s="1" t="s">
        <v>42</v>
      </c>
      <c r="B1" s="1"/>
      <c r="C1" s="1"/>
      <c r="D1" s="1"/>
      <c r="E1" s="1"/>
      <c r="F1" s="1"/>
      <c r="G1" s="1"/>
      <c r="H1" s="1"/>
    </row>
    <row r="2" spans="1:8" ht="17.25">
      <c r="A2" s="3"/>
      <c r="B2" s="3"/>
      <c r="C2" s="3"/>
      <c r="D2" s="3"/>
      <c r="E2" s="3"/>
      <c r="F2" s="3"/>
      <c r="G2" s="3"/>
      <c r="H2" s="3"/>
    </row>
    <row r="3" ht="13.5">
      <c r="H3" s="5" t="s">
        <v>10</v>
      </c>
    </row>
    <row r="5" spans="1:8" ht="15.75" customHeight="1">
      <c r="A5" s="2" t="s">
        <v>16</v>
      </c>
      <c r="C5" s="4" t="s">
        <v>29</v>
      </c>
      <c r="E5" s="2" t="s">
        <v>31</v>
      </c>
      <c r="H5" s="5" t="s">
        <v>29</v>
      </c>
    </row>
    <row r="6" spans="1:10" ht="15.75" customHeight="1">
      <c r="A6" s="6" t="s">
        <v>32</v>
      </c>
      <c r="B6" s="7" t="s">
        <v>14</v>
      </c>
      <c r="C6" s="7" t="s">
        <v>17</v>
      </c>
      <c r="E6" s="7" t="s">
        <v>30</v>
      </c>
      <c r="F6" s="7" t="s">
        <v>26</v>
      </c>
      <c r="G6" s="8" t="s">
        <v>17</v>
      </c>
      <c r="H6" s="7" t="s">
        <v>5</v>
      </c>
      <c r="I6" s="9"/>
      <c r="J6" s="10"/>
    </row>
    <row r="7" spans="1:10" ht="15.75" customHeight="1">
      <c r="A7" s="6">
        <v>1</v>
      </c>
      <c r="B7" s="6" t="s">
        <v>12</v>
      </c>
      <c r="C7" s="11">
        <f>G25</f>
        <v>1464000</v>
      </c>
      <c r="E7" s="12" t="s">
        <v>21</v>
      </c>
      <c r="F7" s="6">
        <f>G7/C15</f>
        <v>48</v>
      </c>
      <c r="G7" s="13">
        <f>SUMIF(C21:C24,"委員長",G21:G24)+SUMIF(C29:C42,"委員長",G29:G42)+SUMIF(C46:C57,"委員長",G46:G57)+SUMIF(C63:C64,"委員長",G63:G64)</f>
        <v>1238400</v>
      </c>
      <c r="H7" s="6"/>
      <c r="I7" s="10"/>
      <c r="J7" s="10"/>
    </row>
    <row r="8" spans="1:10" ht="15.75" customHeight="1">
      <c r="A8" s="6">
        <v>2</v>
      </c>
      <c r="B8" s="6" t="s">
        <v>40</v>
      </c>
      <c r="C8" s="11">
        <f>G43</f>
        <v>600600</v>
      </c>
      <c r="E8" s="14" t="s">
        <v>3</v>
      </c>
      <c r="F8" s="6">
        <f>G8/C16</f>
        <v>81</v>
      </c>
      <c r="G8" s="13">
        <f>C11-G7</f>
        <v>1773900</v>
      </c>
      <c r="H8" s="6"/>
      <c r="I8" s="10"/>
      <c r="J8" s="10"/>
    </row>
    <row r="9" spans="1:10" ht="15.75" customHeight="1">
      <c r="A9" s="6">
        <v>3</v>
      </c>
      <c r="B9" s="6" t="s">
        <v>43</v>
      </c>
      <c r="C9" s="11">
        <f>G58</f>
        <v>534900</v>
      </c>
      <c r="E9" s="15" t="s">
        <v>6</v>
      </c>
      <c r="F9" s="15"/>
      <c r="G9" s="13">
        <f>G7+G8</f>
        <v>3012300</v>
      </c>
      <c r="H9" s="6"/>
      <c r="I9" s="10"/>
      <c r="J9" s="10"/>
    </row>
    <row r="10" spans="1:10" ht="15.75" customHeight="1">
      <c r="A10" s="6">
        <v>4</v>
      </c>
      <c r="B10" s="6" t="s">
        <v>20</v>
      </c>
      <c r="C10" s="11">
        <f>G65</f>
        <v>412800</v>
      </c>
      <c r="I10" s="10"/>
      <c r="J10" s="10"/>
    </row>
    <row r="11" spans="1:10" ht="15.75" customHeight="1">
      <c r="A11" s="6"/>
      <c r="B11" s="7" t="s">
        <v>13</v>
      </c>
      <c r="C11" s="11">
        <f>SUM(C7:C10)</f>
        <v>3012300</v>
      </c>
      <c r="I11" s="10"/>
      <c r="J11" s="10"/>
    </row>
    <row r="12" spans="2:3" ht="13.5">
      <c r="B12" s="10"/>
      <c r="C12" s="16"/>
    </row>
    <row r="13" spans="1:8" ht="15.75" customHeight="1">
      <c r="A13" s="2" t="s">
        <v>18</v>
      </c>
      <c r="C13" s="4" t="s">
        <v>29</v>
      </c>
      <c r="E13" s="10"/>
      <c r="F13" s="10"/>
      <c r="G13" s="9"/>
      <c r="H13" s="10"/>
    </row>
    <row r="14" spans="1:8" ht="13.5">
      <c r="A14" s="6" t="s">
        <v>32</v>
      </c>
      <c r="B14" s="7" t="s">
        <v>4</v>
      </c>
      <c r="C14" s="7" t="s">
        <v>0</v>
      </c>
      <c r="E14" s="17"/>
      <c r="F14" s="17"/>
      <c r="G14" s="16"/>
      <c r="H14" s="18"/>
    </row>
    <row r="15" spans="1:8" ht="15.75" customHeight="1">
      <c r="A15" s="6">
        <v>1</v>
      </c>
      <c r="B15" s="6" t="s">
        <v>1</v>
      </c>
      <c r="C15" s="11">
        <v>25800</v>
      </c>
      <c r="D15" s="16"/>
      <c r="E15" s="17"/>
      <c r="F15" s="17"/>
      <c r="G15" s="16"/>
      <c r="H15" s="10"/>
    </row>
    <row r="16" spans="1:8" ht="15.75" customHeight="1">
      <c r="A16" s="6">
        <v>2</v>
      </c>
      <c r="B16" s="6" t="s">
        <v>3</v>
      </c>
      <c r="C16" s="11">
        <v>21900</v>
      </c>
      <c r="D16" s="16"/>
      <c r="E16" s="17"/>
      <c r="F16" s="17"/>
      <c r="G16" s="16"/>
      <c r="H16" s="19"/>
    </row>
    <row r="17" spans="4:8" ht="13.5">
      <c r="D17" s="16"/>
      <c r="H17" s="10"/>
    </row>
    <row r="18" spans="1:8" ht="13.5">
      <c r="A18" s="2" t="s">
        <v>36</v>
      </c>
      <c r="D18" s="10"/>
      <c r="E18" s="16"/>
      <c r="F18" s="16"/>
      <c r="G18" s="10"/>
      <c r="H18" s="10"/>
    </row>
    <row r="19" spans="1:8" ht="15.75" customHeight="1">
      <c r="A19" s="2" t="s">
        <v>39</v>
      </c>
      <c r="H19" s="5" t="s">
        <v>29</v>
      </c>
    </row>
    <row r="20" spans="1:8" ht="15.75" customHeight="1">
      <c r="A20" s="7" t="s">
        <v>33</v>
      </c>
      <c r="B20" s="7" t="s">
        <v>15</v>
      </c>
      <c r="C20" s="7" t="s">
        <v>30</v>
      </c>
      <c r="D20" s="7" t="s">
        <v>0</v>
      </c>
      <c r="E20" s="7" t="s">
        <v>26</v>
      </c>
      <c r="F20" s="7" t="s">
        <v>9</v>
      </c>
      <c r="G20" s="7" t="s">
        <v>6</v>
      </c>
      <c r="H20" s="7" t="s">
        <v>5</v>
      </c>
    </row>
    <row r="21" spans="1:8" ht="13.5">
      <c r="A21" s="20">
        <v>1</v>
      </c>
      <c r="B21" s="20" t="s">
        <v>7</v>
      </c>
      <c r="C21" s="21" t="s">
        <v>1</v>
      </c>
      <c r="D21" s="22">
        <f>IF(C21="委員長",$C$15,IF(C21="委員",$C$16,0))</f>
        <v>25800</v>
      </c>
      <c r="E21" s="6">
        <v>12</v>
      </c>
      <c r="F21" s="6">
        <v>1</v>
      </c>
      <c r="G21" s="11">
        <f>D21*E21*F21</f>
        <v>309600</v>
      </c>
      <c r="H21" s="23" t="s">
        <v>35</v>
      </c>
    </row>
    <row r="22" spans="1:8" ht="13.5">
      <c r="A22" s="24"/>
      <c r="B22" s="24"/>
      <c r="C22" s="21" t="s">
        <v>3</v>
      </c>
      <c r="D22" s="22">
        <f>IF(C22="委員長",$C$15,IF(C22="委員",$C$16,0))</f>
        <v>21900</v>
      </c>
      <c r="E22" s="6">
        <v>12</v>
      </c>
      <c r="F22" s="6">
        <v>3</v>
      </c>
      <c r="G22" s="11">
        <f>D22*E22*F22</f>
        <v>788400</v>
      </c>
      <c r="H22" s="25"/>
    </row>
    <row r="23" spans="1:8" ht="15.75" customHeight="1">
      <c r="A23" s="20">
        <v>2</v>
      </c>
      <c r="B23" s="20" t="s">
        <v>8</v>
      </c>
      <c r="C23" s="21" t="s">
        <v>1</v>
      </c>
      <c r="D23" s="22">
        <f>IF(C23="委員長",$C$15,IF(C23="委員",$C$16,0))</f>
        <v>25800</v>
      </c>
      <c r="E23" s="6">
        <v>4</v>
      </c>
      <c r="F23" s="6">
        <v>1</v>
      </c>
      <c r="G23" s="11">
        <f>D23*E23*F23</f>
        <v>103200</v>
      </c>
      <c r="H23" s="23" t="s">
        <v>62</v>
      </c>
    </row>
    <row r="24" spans="1:8" ht="15.75" customHeight="1" thickBot="1">
      <c r="A24" s="24"/>
      <c r="B24" s="24"/>
      <c r="C24" s="21" t="s">
        <v>3</v>
      </c>
      <c r="D24" s="22">
        <f>IF(C24="委員長",$C$15,IF(C24="委員",$C$16,0))</f>
        <v>21900</v>
      </c>
      <c r="E24" s="6">
        <v>4</v>
      </c>
      <c r="F24" s="6">
        <v>3</v>
      </c>
      <c r="G24" s="26">
        <f>D24*E24*F24</f>
        <v>262800</v>
      </c>
      <c r="H24" s="25"/>
    </row>
    <row r="25" spans="5:8" ht="15.75" customHeight="1" thickBot="1" thickTop="1">
      <c r="E25" s="5"/>
      <c r="F25" s="5" t="s">
        <v>6</v>
      </c>
      <c r="G25" s="27">
        <f>SUM(G21:G24)</f>
        <v>1464000</v>
      </c>
      <c r="H25" s="2" t="s">
        <v>2</v>
      </c>
    </row>
    <row r="26" ht="14.25" thickTop="1"/>
    <row r="27" spans="1:8" ht="15.75" customHeight="1">
      <c r="A27" s="2" t="s">
        <v>55</v>
      </c>
      <c r="H27" s="5" t="s">
        <v>29</v>
      </c>
    </row>
    <row r="28" spans="1:8" ht="15.75" customHeight="1">
      <c r="A28" s="6" t="s">
        <v>33</v>
      </c>
      <c r="B28" s="7" t="s">
        <v>15</v>
      </c>
      <c r="C28" s="7" t="s">
        <v>30</v>
      </c>
      <c r="D28" s="7" t="s">
        <v>0</v>
      </c>
      <c r="E28" s="7" t="s">
        <v>26</v>
      </c>
      <c r="F28" s="7" t="s">
        <v>9</v>
      </c>
      <c r="G28" s="7" t="s">
        <v>6</v>
      </c>
      <c r="H28" s="7" t="s">
        <v>5</v>
      </c>
    </row>
    <row r="29" spans="1:8" ht="13.5">
      <c r="A29" s="28">
        <v>1</v>
      </c>
      <c r="B29" s="23" t="s">
        <v>49</v>
      </c>
      <c r="C29" s="21" t="s">
        <v>21</v>
      </c>
      <c r="D29" s="22">
        <f aca="true" t="shared" si="0" ref="D29:D57">IF(C29="委員長",$C$15,IF(C29="委員",$C$16,0))</f>
        <v>25800</v>
      </c>
      <c r="E29" s="6">
        <v>1</v>
      </c>
      <c r="F29" s="6">
        <v>1</v>
      </c>
      <c r="G29" s="11">
        <f aca="true" t="shared" si="1" ref="G29:G57">D29*E29*F29</f>
        <v>25800</v>
      </c>
      <c r="H29" s="29"/>
    </row>
    <row r="30" spans="1:8" ht="13.5">
      <c r="A30" s="28"/>
      <c r="B30" s="25"/>
      <c r="C30" s="21" t="s">
        <v>3</v>
      </c>
      <c r="D30" s="22">
        <f t="shared" si="0"/>
        <v>21900</v>
      </c>
      <c r="E30" s="6">
        <v>1</v>
      </c>
      <c r="F30" s="6">
        <v>3</v>
      </c>
      <c r="G30" s="11">
        <f t="shared" si="1"/>
        <v>65700</v>
      </c>
      <c r="H30" s="29"/>
    </row>
    <row r="31" spans="1:8" ht="13.5">
      <c r="A31" s="28">
        <v>2</v>
      </c>
      <c r="B31" s="23" t="s">
        <v>50</v>
      </c>
      <c r="C31" s="21" t="s">
        <v>21</v>
      </c>
      <c r="D31" s="22">
        <f t="shared" si="0"/>
        <v>25800</v>
      </c>
      <c r="E31" s="6">
        <v>1</v>
      </c>
      <c r="F31" s="6">
        <v>1</v>
      </c>
      <c r="G31" s="11">
        <f t="shared" si="1"/>
        <v>25800</v>
      </c>
      <c r="H31" s="29"/>
    </row>
    <row r="32" spans="1:8" ht="13.5">
      <c r="A32" s="28"/>
      <c r="B32" s="25"/>
      <c r="C32" s="21" t="s">
        <v>3</v>
      </c>
      <c r="D32" s="22">
        <f t="shared" si="0"/>
        <v>21900</v>
      </c>
      <c r="E32" s="6">
        <v>1</v>
      </c>
      <c r="F32" s="6">
        <v>3</v>
      </c>
      <c r="G32" s="11">
        <f t="shared" si="1"/>
        <v>65700</v>
      </c>
      <c r="H32" s="29"/>
    </row>
    <row r="33" spans="1:8" ht="13.5">
      <c r="A33" s="28">
        <v>3</v>
      </c>
      <c r="B33" s="20" t="s">
        <v>51</v>
      </c>
      <c r="C33" s="21" t="s">
        <v>21</v>
      </c>
      <c r="D33" s="22">
        <f t="shared" si="0"/>
        <v>25800</v>
      </c>
      <c r="E33" s="6">
        <v>1</v>
      </c>
      <c r="F33" s="6">
        <v>1</v>
      </c>
      <c r="G33" s="11">
        <f t="shared" si="1"/>
        <v>25800</v>
      </c>
      <c r="H33" s="29"/>
    </row>
    <row r="34" spans="1:8" ht="13.5">
      <c r="A34" s="28"/>
      <c r="B34" s="24"/>
      <c r="C34" s="21" t="s">
        <v>3</v>
      </c>
      <c r="D34" s="22">
        <f t="shared" si="0"/>
        <v>21900</v>
      </c>
      <c r="E34" s="6">
        <v>1</v>
      </c>
      <c r="F34" s="6">
        <v>3</v>
      </c>
      <c r="G34" s="11">
        <f t="shared" si="1"/>
        <v>65700</v>
      </c>
      <c r="H34" s="29"/>
    </row>
    <row r="35" spans="1:8" ht="13.5">
      <c r="A35" s="30">
        <v>4</v>
      </c>
      <c r="B35" s="31" t="s">
        <v>52</v>
      </c>
      <c r="C35" s="21" t="s">
        <v>21</v>
      </c>
      <c r="D35" s="32">
        <f t="shared" si="0"/>
        <v>25800</v>
      </c>
      <c r="E35" s="21">
        <v>1</v>
      </c>
      <c r="F35" s="21">
        <v>1</v>
      </c>
      <c r="G35" s="33">
        <f t="shared" si="1"/>
        <v>25800</v>
      </c>
      <c r="H35" s="29"/>
    </row>
    <row r="36" spans="1:8" ht="13.5">
      <c r="A36" s="34">
        <v>5</v>
      </c>
      <c r="B36" s="35" t="s">
        <v>56</v>
      </c>
      <c r="C36" s="21" t="s">
        <v>1</v>
      </c>
      <c r="D36" s="32">
        <f t="shared" si="0"/>
        <v>25800</v>
      </c>
      <c r="E36" s="21">
        <v>1</v>
      </c>
      <c r="F36" s="21">
        <v>1</v>
      </c>
      <c r="G36" s="33">
        <f t="shared" si="1"/>
        <v>25800</v>
      </c>
      <c r="H36" s="36"/>
    </row>
    <row r="37" spans="1:8" ht="13.5">
      <c r="A37" s="20">
        <v>6</v>
      </c>
      <c r="B37" s="23" t="s">
        <v>57</v>
      </c>
      <c r="C37" s="21" t="s">
        <v>21</v>
      </c>
      <c r="D37" s="32">
        <f aca="true" t="shared" si="2" ref="D37:D42">IF(C37="委員長",$C$15,IF(C37="委員",$C$16,0))</f>
        <v>25800</v>
      </c>
      <c r="E37" s="21">
        <v>1</v>
      </c>
      <c r="F37" s="21">
        <v>1</v>
      </c>
      <c r="G37" s="33">
        <f aca="true" t="shared" si="3" ref="G37:G42">D37*E37*F37</f>
        <v>25800</v>
      </c>
      <c r="H37" s="36"/>
    </row>
    <row r="38" spans="1:8" ht="13.5">
      <c r="A38" s="24"/>
      <c r="B38" s="25"/>
      <c r="C38" s="21" t="s">
        <v>3</v>
      </c>
      <c r="D38" s="22">
        <f t="shared" si="2"/>
        <v>21900</v>
      </c>
      <c r="E38" s="21">
        <v>1</v>
      </c>
      <c r="F38" s="21">
        <v>3</v>
      </c>
      <c r="G38" s="33">
        <f t="shared" si="3"/>
        <v>65700</v>
      </c>
      <c r="H38" s="36"/>
    </row>
    <row r="39" spans="1:8" ht="13.5">
      <c r="A39" s="20">
        <v>7</v>
      </c>
      <c r="B39" s="23" t="s">
        <v>58</v>
      </c>
      <c r="C39" s="21" t="s">
        <v>21</v>
      </c>
      <c r="D39" s="32">
        <f t="shared" si="2"/>
        <v>25800</v>
      </c>
      <c r="E39" s="21">
        <v>1</v>
      </c>
      <c r="F39" s="21">
        <v>1</v>
      </c>
      <c r="G39" s="33">
        <f t="shared" si="3"/>
        <v>25800</v>
      </c>
      <c r="H39" s="36"/>
    </row>
    <row r="40" spans="1:8" ht="13.5">
      <c r="A40" s="24"/>
      <c r="B40" s="25"/>
      <c r="C40" s="21" t="s">
        <v>3</v>
      </c>
      <c r="D40" s="22">
        <f t="shared" si="2"/>
        <v>21900</v>
      </c>
      <c r="E40" s="21">
        <v>1</v>
      </c>
      <c r="F40" s="21">
        <v>3</v>
      </c>
      <c r="G40" s="33">
        <f t="shared" si="3"/>
        <v>65700</v>
      </c>
      <c r="H40" s="36"/>
    </row>
    <row r="41" spans="1:8" ht="13.5">
      <c r="A41" s="20">
        <v>8</v>
      </c>
      <c r="B41" s="23" t="s">
        <v>59</v>
      </c>
      <c r="C41" s="21" t="s">
        <v>21</v>
      </c>
      <c r="D41" s="32">
        <f t="shared" si="2"/>
        <v>25800</v>
      </c>
      <c r="E41" s="21">
        <v>1</v>
      </c>
      <c r="F41" s="21">
        <v>1</v>
      </c>
      <c r="G41" s="33">
        <f t="shared" si="3"/>
        <v>25800</v>
      </c>
      <c r="H41" s="36"/>
    </row>
    <row r="42" spans="1:8" ht="13.5">
      <c r="A42" s="24"/>
      <c r="B42" s="25"/>
      <c r="C42" s="21" t="s">
        <v>3</v>
      </c>
      <c r="D42" s="22">
        <f t="shared" si="2"/>
        <v>21900</v>
      </c>
      <c r="E42" s="21">
        <v>1</v>
      </c>
      <c r="F42" s="21">
        <v>3</v>
      </c>
      <c r="G42" s="33">
        <f t="shared" si="3"/>
        <v>65700</v>
      </c>
      <c r="H42" s="36"/>
    </row>
    <row r="43" spans="1:8" ht="15.75" customHeight="1" thickBot="1">
      <c r="A43" s="37"/>
      <c r="B43" s="36"/>
      <c r="C43" s="38"/>
      <c r="D43" s="39"/>
      <c r="E43" s="10"/>
      <c r="F43" s="40"/>
      <c r="G43" s="41">
        <f>SUM(G29:G42)</f>
        <v>600600</v>
      </c>
      <c r="H43" s="36" t="s">
        <v>2</v>
      </c>
    </row>
    <row r="44" spans="1:8" ht="14.25" thickTop="1">
      <c r="A44" s="2" t="s">
        <v>44</v>
      </c>
      <c r="B44" s="42"/>
      <c r="C44" s="43"/>
      <c r="D44" s="44"/>
      <c r="E44" s="45"/>
      <c r="F44" s="45"/>
      <c r="G44" s="46"/>
      <c r="H44" s="5" t="s">
        <v>29</v>
      </c>
    </row>
    <row r="45" spans="1:8" ht="15.75" customHeight="1">
      <c r="A45" s="6" t="s">
        <v>33</v>
      </c>
      <c r="B45" s="7" t="s">
        <v>15</v>
      </c>
      <c r="C45" s="7" t="s">
        <v>30</v>
      </c>
      <c r="D45" s="7" t="s">
        <v>0</v>
      </c>
      <c r="E45" s="7" t="s">
        <v>26</v>
      </c>
      <c r="F45" s="7" t="s">
        <v>9</v>
      </c>
      <c r="G45" s="7" t="s">
        <v>6</v>
      </c>
      <c r="H45" s="7" t="s">
        <v>5</v>
      </c>
    </row>
    <row r="46" spans="1:8" ht="15.75" customHeight="1">
      <c r="A46" s="28">
        <v>1</v>
      </c>
      <c r="B46" s="20" t="s">
        <v>22</v>
      </c>
      <c r="C46" s="21" t="s">
        <v>1</v>
      </c>
      <c r="D46" s="22">
        <f>IF(C46="委員長",$C$15,IF(C46="委員",$C$16,0))</f>
        <v>25800</v>
      </c>
      <c r="E46" s="6">
        <v>2</v>
      </c>
      <c r="F46" s="6">
        <v>1</v>
      </c>
      <c r="G46" s="11">
        <f>D46*E46*F46</f>
        <v>51600</v>
      </c>
      <c r="H46" s="23" t="s">
        <v>54</v>
      </c>
    </row>
    <row r="47" spans="1:8" ht="15.75" customHeight="1">
      <c r="A47" s="28"/>
      <c r="B47" s="24"/>
      <c r="C47" s="21" t="s">
        <v>3</v>
      </c>
      <c r="D47" s="22">
        <f>IF(C47="委員長",$C$15,IF(C47="委員",$C$16,0))</f>
        <v>21900</v>
      </c>
      <c r="E47" s="6">
        <v>2</v>
      </c>
      <c r="F47" s="6">
        <v>3</v>
      </c>
      <c r="G47" s="11">
        <f>D47*E47*F47</f>
        <v>131400</v>
      </c>
      <c r="H47" s="25"/>
    </row>
    <row r="48" spans="1:8" ht="15.75" customHeight="1">
      <c r="A48" s="47">
        <v>2</v>
      </c>
      <c r="B48" s="21" t="s">
        <v>25</v>
      </c>
      <c r="C48" s="21" t="s">
        <v>21</v>
      </c>
      <c r="D48" s="22">
        <f>IF(C48="委員長",$C$15,IF(C48="委員",$C$16,0))</f>
        <v>25800</v>
      </c>
      <c r="E48" s="6">
        <v>1</v>
      </c>
      <c r="F48" s="6">
        <v>1</v>
      </c>
      <c r="G48" s="11">
        <f>D48*E48*F48</f>
        <v>25800</v>
      </c>
      <c r="H48" s="29" t="s">
        <v>48</v>
      </c>
    </row>
    <row r="49" spans="1:8" ht="13.5">
      <c r="A49" s="28">
        <v>3</v>
      </c>
      <c r="B49" s="20" t="s">
        <v>24</v>
      </c>
      <c r="C49" s="21" t="s">
        <v>1</v>
      </c>
      <c r="D49" s="22">
        <f t="shared" si="0"/>
        <v>25800</v>
      </c>
      <c r="E49" s="6">
        <v>1</v>
      </c>
      <c r="F49" s="6">
        <v>1</v>
      </c>
      <c r="G49" s="11">
        <f t="shared" si="1"/>
        <v>25800</v>
      </c>
      <c r="H49" s="23" t="s">
        <v>37</v>
      </c>
    </row>
    <row r="50" spans="1:8" ht="13.5">
      <c r="A50" s="28"/>
      <c r="B50" s="24"/>
      <c r="C50" s="21" t="s">
        <v>3</v>
      </c>
      <c r="D50" s="22">
        <f t="shared" si="0"/>
        <v>21900</v>
      </c>
      <c r="E50" s="6">
        <v>1</v>
      </c>
      <c r="F50" s="6">
        <v>3</v>
      </c>
      <c r="G50" s="11">
        <f t="shared" si="1"/>
        <v>65700</v>
      </c>
      <c r="H50" s="25"/>
    </row>
    <row r="51" spans="1:8" ht="15" customHeight="1">
      <c r="A51" s="28">
        <v>4</v>
      </c>
      <c r="B51" s="20" t="s">
        <v>11</v>
      </c>
      <c r="C51" s="21" t="s">
        <v>1</v>
      </c>
      <c r="D51" s="22">
        <f t="shared" si="0"/>
        <v>25800</v>
      </c>
      <c r="E51" s="6">
        <v>1</v>
      </c>
      <c r="F51" s="6">
        <v>1</v>
      </c>
      <c r="G51" s="11">
        <f t="shared" si="1"/>
        <v>25800</v>
      </c>
      <c r="H51" s="23" t="s">
        <v>37</v>
      </c>
    </row>
    <row r="52" spans="1:8" ht="15" customHeight="1">
      <c r="A52" s="28"/>
      <c r="B52" s="24"/>
      <c r="C52" s="21" t="s">
        <v>3</v>
      </c>
      <c r="D52" s="22">
        <f t="shared" si="0"/>
        <v>21900</v>
      </c>
      <c r="E52" s="6">
        <v>1</v>
      </c>
      <c r="F52" s="6">
        <v>3</v>
      </c>
      <c r="G52" s="11">
        <f t="shared" si="1"/>
        <v>65700</v>
      </c>
      <c r="H52" s="25"/>
    </row>
    <row r="53" spans="1:8" ht="15" customHeight="1">
      <c r="A53" s="28">
        <v>5</v>
      </c>
      <c r="B53" s="20" t="s">
        <v>27</v>
      </c>
      <c r="C53" s="20" t="s">
        <v>21</v>
      </c>
      <c r="D53" s="48">
        <f t="shared" si="0"/>
        <v>25800</v>
      </c>
      <c r="E53" s="49">
        <v>1</v>
      </c>
      <c r="F53" s="49">
        <v>1</v>
      </c>
      <c r="G53" s="50">
        <f t="shared" si="1"/>
        <v>25800</v>
      </c>
      <c r="H53" s="23" t="s">
        <v>37</v>
      </c>
    </row>
    <row r="54" spans="1:8" ht="15" customHeight="1">
      <c r="A54" s="28"/>
      <c r="B54" s="24"/>
      <c r="C54" s="24"/>
      <c r="D54" s="51"/>
      <c r="E54" s="52"/>
      <c r="F54" s="52"/>
      <c r="G54" s="53"/>
      <c r="H54" s="25"/>
    </row>
    <row r="55" spans="1:8" ht="16.5" customHeight="1">
      <c r="A55" s="47">
        <v>6</v>
      </c>
      <c r="B55" s="21" t="s">
        <v>23</v>
      </c>
      <c r="C55" s="21" t="s">
        <v>1</v>
      </c>
      <c r="D55" s="22">
        <f t="shared" si="0"/>
        <v>25800</v>
      </c>
      <c r="E55" s="6">
        <v>1</v>
      </c>
      <c r="F55" s="6">
        <v>1</v>
      </c>
      <c r="G55" s="11">
        <f t="shared" si="1"/>
        <v>25800</v>
      </c>
      <c r="H55" s="29" t="s">
        <v>45</v>
      </c>
    </row>
    <row r="56" spans="1:8" ht="15.75" customHeight="1">
      <c r="A56" s="28">
        <v>7</v>
      </c>
      <c r="B56" s="20" t="s">
        <v>61</v>
      </c>
      <c r="C56" s="21" t="s">
        <v>1</v>
      </c>
      <c r="D56" s="22">
        <f t="shared" si="0"/>
        <v>25800</v>
      </c>
      <c r="E56" s="6">
        <v>1</v>
      </c>
      <c r="F56" s="6">
        <v>1</v>
      </c>
      <c r="G56" s="11">
        <f t="shared" si="1"/>
        <v>25800</v>
      </c>
      <c r="H56" s="23"/>
    </row>
    <row r="57" spans="1:8" ht="15.75" customHeight="1" thickBot="1">
      <c r="A57" s="28"/>
      <c r="B57" s="24"/>
      <c r="C57" s="21" t="s">
        <v>3</v>
      </c>
      <c r="D57" s="22">
        <f t="shared" si="0"/>
        <v>21900</v>
      </c>
      <c r="E57" s="6">
        <v>1</v>
      </c>
      <c r="F57" s="6">
        <v>3</v>
      </c>
      <c r="G57" s="26">
        <f t="shared" si="1"/>
        <v>65700</v>
      </c>
      <c r="H57" s="25"/>
    </row>
    <row r="58" spans="2:8" ht="16.5" customHeight="1" thickBot="1" thickTop="1">
      <c r="B58" s="54"/>
      <c r="C58" s="9"/>
      <c r="D58" s="16"/>
      <c r="E58" s="40"/>
      <c r="F58" s="40" t="s">
        <v>6</v>
      </c>
      <c r="G58" s="27">
        <f>SUM(G46:G57)</f>
        <v>534900</v>
      </c>
      <c r="H58" s="10" t="s">
        <v>2</v>
      </c>
    </row>
    <row r="59" ht="14.25" thickTop="1"/>
    <row r="61" spans="1:8" ht="15.75" customHeight="1">
      <c r="A61" s="2" t="s">
        <v>41</v>
      </c>
      <c r="H61" s="5" t="s">
        <v>29</v>
      </c>
    </row>
    <row r="62" spans="1:8" ht="15.75" customHeight="1">
      <c r="A62" s="7" t="s">
        <v>34</v>
      </c>
      <c r="B62" s="7" t="s">
        <v>15</v>
      </c>
      <c r="C62" s="7" t="s">
        <v>30</v>
      </c>
      <c r="D62" s="7" t="s">
        <v>0</v>
      </c>
      <c r="E62" s="7" t="s">
        <v>26</v>
      </c>
      <c r="F62" s="7" t="s">
        <v>9</v>
      </c>
      <c r="G62" s="7" t="s">
        <v>6</v>
      </c>
      <c r="H62" s="7" t="s">
        <v>5</v>
      </c>
    </row>
    <row r="63" spans="1:8" ht="27">
      <c r="A63" s="6">
        <v>1</v>
      </c>
      <c r="B63" s="21" t="s">
        <v>47</v>
      </c>
      <c r="C63" s="21" t="s">
        <v>1</v>
      </c>
      <c r="D63" s="22">
        <f>IF(C63="委員長",$C$15,IF(C63="委員",$C$16,0))</f>
        <v>25800</v>
      </c>
      <c r="E63" s="6">
        <v>8</v>
      </c>
      <c r="F63" s="6">
        <v>1</v>
      </c>
      <c r="G63" s="11">
        <f>D63*E63*F63</f>
        <v>206400</v>
      </c>
      <c r="H63" s="29" t="s">
        <v>28</v>
      </c>
    </row>
    <row r="64" spans="1:8" ht="27.75" thickBot="1">
      <c r="A64" s="6">
        <v>2</v>
      </c>
      <c r="B64" s="21" t="s">
        <v>19</v>
      </c>
      <c r="C64" s="21" t="s">
        <v>1</v>
      </c>
      <c r="D64" s="22">
        <f>IF(C64="委員長",$C$15,IF(C64="委員",$C$16,0))</f>
        <v>25800</v>
      </c>
      <c r="E64" s="6">
        <v>8</v>
      </c>
      <c r="F64" s="6">
        <v>1</v>
      </c>
      <c r="G64" s="26">
        <f>D64*E64*F64</f>
        <v>206400</v>
      </c>
      <c r="H64" s="29" t="s">
        <v>28</v>
      </c>
    </row>
    <row r="65" spans="5:8" ht="15.75" customHeight="1" thickBot="1" thickTop="1">
      <c r="E65" s="5"/>
      <c r="F65" s="5" t="s">
        <v>6</v>
      </c>
      <c r="G65" s="27">
        <f>SUM(G63:G64)</f>
        <v>412800</v>
      </c>
      <c r="H65" s="2" t="s">
        <v>2</v>
      </c>
    </row>
    <row r="66" ht="14.25" thickTop="1"/>
    <row r="67" spans="2:8" ht="48.75" customHeight="1">
      <c r="B67" s="55" t="s">
        <v>60</v>
      </c>
      <c r="C67" s="55"/>
      <c r="D67" s="55"/>
      <c r="E67" s="55"/>
      <c r="F67" s="55"/>
      <c r="G67" s="55"/>
      <c r="H67" s="55"/>
    </row>
    <row r="68" spans="2:8" ht="14.25">
      <c r="B68" s="56" t="s">
        <v>38</v>
      </c>
      <c r="C68" s="56"/>
      <c r="D68" s="56"/>
      <c r="E68" s="56"/>
      <c r="F68" s="56"/>
      <c r="G68" s="56"/>
      <c r="H68" s="56"/>
    </row>
    <row r="69" spans="2:8" ht="34.5" customHeight="1">
      <c r="B69" s="56" t="s">
        <v>46</v>
      </c>
      <c r="C69" s="56"/>
      <c r="D69" s="56"/>
      <c r="E69" s="56"/>
      <c r="F69" s="56"/>
      <c r="G69" s="56"/>
      <c r="H69" s="56"/>
    </row>
    <row r="70" spans="2:8" ht="17.25" customHeight="1">
      <c r="B70" s="55" t="s">
        <v>53</v>
      </c>
      <c r="C70" s="55"/>
      <c r="D70" s="55"/>
      <c r="E70" s="55"/>
      <c r="F70" s="55"/>
      <c r="G70" s="55"/>
      <c r="H70" s="55"/>
    </row>
    <row r="71" spans="2:8" ht="13.5">
      <c r="B71" s="54"/>
      <c r="C71" s="9"/>
      <c r="D71" s="57"/>
      <c r="E71" s="40"/>
      <c r="F71" s="40"/>
      <c r="G71" s="57"/>
      <c r="H71" s="10"/>
    </row>
  </sheetData>
  <sheetProtection/>
  <mergeCells count="44">
    <mergeCell ref="A21:A22"/>
    <mergeCell ref="A23:A24"/>
    <mergeCell ref="A49:A50"/>
    <mergeCell ref="A29:A30"/>
    <mergeCell ref="A31:A32"/>
    <mergeCell ref="E53:E54"/>
    <mergeCell ref="A37:A38"/>
    <mergeCell ref="B37:B38"/>
    <mergeCell ref="A39:A40"/>
    <mergeCell ref="B39:B40"/>
    <mergeCell ref="A56:A57"/>
    <mergeCell ref="A46:A47"/>
    <mergeCell ref="A51:A52"/>
    <mergeCell ref="B46:B47"/>
    <mergeCell ref="A41:A42"/>
    <mergeCell ref="B41:B42"/>
    <mergeCell ref="H51:H52"/>
    <mergeCell ref="A33:A34"/>
    <mergeCell ref="H53:H54"/>
    <mergeCell ref="A53:A54"/>
    <mergeCell ref="C53:C54"/>
    <mergeCell ref="D53:D54"/>
    <mergeCell ref="F53:F54"/>
    <mergeCell ref="G53:G54"/>
    <mergeCell ref="B23:B24"/>
    <mergeCell ref="B21:B22"/>
    <mergeCell ref="H21:H22"/>
    <mergeCell ref="B29:B30"/>
    <mergeCell ref="H56:H57"/>
    <mergeCell ref="B31:B32"/>
    <mergeCell ref="B49:B50"/>
    <mergeCell ref="B51:B52"/>
    <mergeCell ref="B33:B34"/>
    <mergeCell ref="H49:H50"/>
    <mergeCell ref="B70:H70"/>
    <mergeCell ref="A1:H1"/>
    <mergeCell ref="H46:H47"/>
    <mergeCell ref="B67:H67"/>
    <mergeCell ref="B68:H68"/>
    <mergeCell ref="B69:H69"/>
    <mergeCell ref="B56:B57"/>
    <mergeCell ref="B53:B54"/>
    <mergeCell ref="E9:F9"/>
    <mergeCell ref="H23:H24"/>
  </mergeCells>
  <printOptions/>
  <pageMargins left="0.3937007874015748" right="0.35433070866141736" top="0.5511811023622047" bottom="0.3937007874015748" header="0.5118110236220472" footer="0.4330708661417323"/>
  <pageSetup horizontalDpi="600" verticalDpi="600" orientation="portrait" paperSize="9" scale="92" r:id="rId1"/>
  <rowBreaks count="1" manualBreakCount="1">
    <brk id="59" max="7" man="1"/>
  </rowBreaks>
</worksheet>
</file>

<file path=xl/worksheets/sheet2.xml><?xml version="1.0" encoding="utf-8"?>
<worksheet xmlns="http://schemas.openxmlformats.org/spreadsheetml/2006/main" xmlns:r="http://schemas.openxmlformats.org/officeDocument/2006/relationships">
  <dimension ref="A1:J71"/>
  <sheetViews>
    <sheetView tabSelected="1" view="pageBreakPreview" zoomScaleSheetLayoutView="100" zoomScalePageLayoutView="0" workbookViewId="0" topLeftCell="A4">
      <selection activeCell="E17" sqref="E17"/>
    </sheetView>
  </sheetViews>
  <sheetFormatPr defaultColWidth="9.00390625" defaultRowHeight="13.5"/>
  <cols>
    <col min="1" max="1" width="3.375" style="2" customWidth="1"/>
    <col min="2" max="2" width="30.75390625" style="2" customWidth="1"/>
    <col min="3" max="3" width="9.875" style="4" customWidth="1"/>
    <col min="4" max="4" width="8.125" style="2" customWidth="1"/>
    <col min="5" max="5" width="6.875" style="2" customWidth="1"/>
    <col min="6" max="6" width="5.50390625" style="2" bestFit="1" customWidth="1"/>
    <col min="7" max="7" width="12.00390625" style="2" bestFit="1" customWidth="1"/>
    <col min="8" max="8" width="29.75390625" style="2" customWidth="1"/>
    <col min="9" max="9" width="3.25390625" style="2" customWidth="1"/>
    <col min="10" max="16384" width="9.00390625" style="2" customWidth="1"/>
  </cols>
  <sheetData>
    <row r="1" spans="1:8" ht="17.25">
      <c r="A1" s="1" t="s">
        <v>42</v>
      </c>
      <c r="B1" s="1"/>
      <c r="C1" s="1"/>
      <c r="D1" s="1"/>
      <c r="E1" s="1"/>
      <c r="F1" s="1"/>
      <c r="G1" s="1"/>
      <c r="H1" s="1"/>
    </row>
    <row r="2" spans="1:8" ht="17.25">
      <c r="A2" s="3"/>
      <c r="B2" s="3"/>
      <c r="C2" s="3"/>
      <c r="D2" s="3"/>
      <c r="E2" s="3"/>
      <c r="F2" s="3"/>
      <c r="G2" s="3"/>
      <c r="H2" s="3"/>
    </row>
    <row r="3" ht="13.5">
      <c r="H3" s="5" t="s">
        <v>10</v>
      </c>
    </row>
    <row r="5" spans="1:8" ht="15.75" customHeight="1">
      <c r="A5" s="2" t="s">
        <v>16</v>
      </c>
      <c r="C5" s="4" t="s">
        <v>29</v>
      </c>
      <c r="E5" s="2" t="s">
        <v>31</v>
      </c>
      <c r="H5" s="5" t="s">
        <v>29</v>
      </c>
    </row>
    <row r="6" spans="1:10" ht="15.75" customHeight="1">
      <c r="A6" s="6" t="s">
        <v>32</v>
      </c>
      <c r="B6" s="7" t="s">
        <v>14</v>
      </c>
      <c r="C6" s="7" t="s">
        <v>17</v>
      </c>
      <c r="E6" s="7" t="s">
        <v>30</v>
      </c>
      <c r="F6" s="7" t="s">
        <v>26</v>
      </c>
      <c r="G6" s="8" t="s">
        <v>17</v>
      </c>
      <c r="H6" s="7" t="s">
        <v>5</v>
      </c>
      <c r="I6" s="9"/>
      <c r="J6" s="10"/>
    </row>
    <row r="7" spans="1:10" ht="15.75" customHeight="1">
      <c r="A7" s="6">
        <v>1</v>
      </c>
      <c r="B7" s="6" t="s">
        <v>12</v>
      </c>
      <c r="C7" s="11">
        <f>G25</f>
        <v>1436800</v>
      </c>
      <c r="E7" s="12" t="s">
        <v>21</v>
      </c>
      <c r="F7" s="6">
        <f>G7/C15</f>
        <v>48</v>
      </c>
      <c r="G7" s="13">
        <f>SUMIF(C21:C24,"委員長",G21:G24)+SUMIF(C29:C42,"委員長",G29:G42)+SUMIF(C46:C57,"委員長",G46:G57)+SUMIF(C63:C64,"委員長",G63:G64)</f>
        <v>1214400</v>
      </c>
      <c r="H7" s="60">
        <f>G7-'要求'!G7</f>
        <v>-24000</v>
      </c>
      <c r="I7" s="10"/>
      <c r="J7" s="10"/>
    </row>
    <row r="8" spans="1:10" ht="15.75" customHeight="1">
      <c r="A8" s="6">
        <v>2</v>
      </c>
      <c r="B8" s="6" t="s">
        <v>40</v>
      </c>
      <c r="C8" s="11">
        <f>G43</f>
        <v>589400</v>
      </c>
      <c r="E8" s="14" t="s">
        <v>3</v>
      </c>
      <c r="F8" s="6">
        <f>G8/C16</f>
        <v>81</v>
      </c>
      <c r="G8" s="13">
        <f>C11-G7</f>
        <v>1741500</v>
      </c>
      <c r="H8" s="60">
        <f>G8-'要求'!G8</f>
        <v>-32400</v>
      </c>
      <c r="I8" s="10"/>
      <c r="J8" s="10"/>
    </row>
    <row r="9" spans="1:10" ht="15.75" customHeight="1">
      <c r="A9" s="6">
        <v>3</v>
      </c>
      <c r="B9" s="6" t="s">
        <v>43</v>
      </c>
      <c r="C9" s="11">
        <f>G58</f>
        <v>524900</v>
      </c>
      <c r="E9" s="15" t="s">
        <v>6</v>
      </c>
      <c r="F9" s="15"/>
      <c r="G9" s="13">
        <f>G7+G8</f>
        <v>2955900</v>
      </c>
      <c r="H9" s="6"/>
      <c r="I9" s="10"/>
      <c r="J9" s="10"/>
    </row>
    <row r="10" spans="1:10" ht="15.75" customHeight="1">
      <c r="A10" s="6">
        <v>4</v>
      </c>
      <c r="B10" s="6" t="s">
        <v>20</v>
      </c>
      <c r="C10" s="11">
        <f>G65</f>
        <v>404800</v>
      </c>
      <c r="I10" s="10"/>
      <c r="J10" s="10"/>
    </row>
    <row r="11" spans="1:10" ht="15.75" customHeight="1">
      <c r="A11" s="6"/>
      <c r="B11" s="7" t="s">
        <v>13</v>
      </c>
      <c r="C11" s="11">
        <f>SUM(C7:C10)</f>
        <v>2955900</v>
      </c>
      <c r="I11" s="10"/>
      <c r="J11" s="10"/>
    </row>
    <row r="12" spans="2:3" ht="13.5">
      <c r="B12" s="10"/>
      <c r="C12" s="16"/>
    </row>
    <row r="13" spans="1:8" ht="15.75" customHeight="1">
      <c r="A13" s="2" t="s">
        <v>18</v>
      </c>
      <c r="C13" s="4" t="s">
        <v>29</v>
      </c>
      <c r="E13" s="10"/>
      <c r="F13" s="10"/>
      <c r="G13" s="9"/>
      <c r="H13" s="10"/>
    </row>
    <row r="14" spans="1:8" ht="13.5">
      <c r="A14" s="6" t="s">
        <v>32</v>
      </c>
      <c r="B14" s="7" t="s">
        <v>4</v>
      </c>
      <c r="C14" s="7" t="s">
        <v>0</v>
      </c>
      <c r="E14" s="17"/>
      <c r="F14" s="17"/>
      <c r="G14" s="16"/>
      <c r="H14" s="18"/>
    </row>
    <row r="15" spans="1:8" ht="15.75" customHeight="1">
      <c r="A15" s="6">
        <v>1</v>
      </c>
      <c r="B15" s="6" t="s">
        <v>1</v>
      </c>
      <c r="C15" s="58">
        <v>25300</v>
      </c>
      <c r="D15" s="59" t="s">
        <v>63</v>
      </c>
      <c r="E15" s="17"/>
      <c r="F15" s="17"/>
      <c r="G15" s="16"/>
      <c r="H15" s="10"/>
    </row>
    <row r="16" spans="1:8" ht="15.75" customHeight="1">
      <c r="A16" s="6">
        <v>2</v>
      </c>
      <c r="B16" s="6" t="s">
        <v>3</v>
      </c>
      <c r="C16" s="58">
        <v>21500</v>
      </c>
      <c r="D16" s="59" t="s">
        <v>64</v>
      </c>
      <c r="E16" s="17"/>
      <c r="F16" s="17"/>
      <c r="G16" s="16"/>
      <c r="H16" s="19"/>
    </row>
    <row r="17" spans="4:8" ht="13.5">
      <c r="D17" s="16"/>
      <c r="H17" s="10"/>
    </row>
    <row r="18" spans="1:8" ht="13.5">
      <c r="A18" s="2" t="s">
        <v>36</v>
      </c>
      <c r="D18" s="10"/>
      <c r="E18" s="16"/>
      <c r="F18" s="16"/>
      <c r="G18" s="10"/>
      <c r="H18" s="10"/>
    </row>
    <row r="19" spans="1:8" ht="15.75" customHeight="1">
      <c r="A19" s="2" t="s">
        <v>39</v>
      </c>
      <c r="H19" s="5" t="s">
        <v>29</v>
      </c>
    </row>
    <row r="20" spans="1:8" ht="15.75" customHeight="1">
      <c r="A20" s="7" t="s">
        <v>32</v>
      </c>
      <c r="B20" s="7" t="s">
        <v>15</v>
      </c>
      <c r="C20" s="7" t="s">
        <v>30</v>
      </c>
      <c r="D20" s="7" t="s">
        <v>0</v>
      </c>
      <c r="E20" s="7" t="s">
        <v>26</v>
      </c>
      <c r="F20" s="7" t="s">
        <v>9</v>
      </c>
      <c r="G20" s="7" t="s">
        <v>6</v>
      </c>
      <c r="H20" s="7" t="s">
        <v>5</v>
      </c>
    </row>
    <row r="21" spans="1:8" ht="13.5">
      <c r="A21" s="20">
        <v>1</v>
      </c>
      <c r="B21" s="20" t="s">
        <v>7</v>
      </c>
      <c r="C21" s="21" t="s">
        <v>1</v>
      </c>
      <c r="D21" s="22">
        <f>IF(C21="委員長",$C$15,IF(C21="委員",$C$16,0))</f>
        <v>25300</v>
      </c>
      <c r="E21" s="6">
        <v>12</v>
      </c>
      <c r="F21" s="6">
        <v>1</v>
      </c>
      <c r="G21" s="11">
        <f>D21*E21*F21</f>
        <v>303600</v>
      </c>
      <c r="H21" s="23" t="s">
        <v>35</v>
      </c>
    </row>
    <row r="22" spans="1:8" ht="13.5">
      <c r="A22" s="24"/>
      <c r="B22" s="24"/>
      <c r="C22" s="21" t="s">
        <v>3</v>
      </c>
      <c r="D22" s="22">
        <f>IF(C22="委員長",$C$15,IF(C22="委員",$C$16,0))</f>
        <v>21500</v>
      </c>
      <c r="E22" s="6">
        <v>12</v>
      </c>
      <c r="F22" s="6">
        <v>3</v>
      </c>
      <c r="G22" s="11">
        <f>D22*E22*F22</f>
        <v>774000</v>
      </c>
      <c r="H22" s="25"/>
    </row>
    <row r="23" spans="1:8" ht="15.75" customHeight="1">
      <c r="A23" s="20">
        <v>2</v>
      </c>
      <c r="B23" s="20" t="s">
        <v>8</v>
      </c>
      <c r="C23" s="21" t="s">
        <v>1</v>
      </c>
      <c r="D23" s="22">
        <f>IF(C23="委員長",$C$15,IF(C23="委員",$C$16,0))</f>
        <v>25300</v>
      </c>
      <c r="E23" s="6">
        <v>4</v>
      </c>
      <c r="F23" s="6">
        <v>1</v>
      </c>
      <c r="G23" s="11">
        <f>D23*E23*F23</f>
        <v>101200</v>
      </c>
      <c r="H23" s="23" t="s">
        <v>62</v>
      </c>
    </row>
    <row r="24" spans="1:8" ht="15.75" customHeight="1" thickBot="1">
      <c r="A24" s="24"/>
      <c r="B24" s="24"/>
      <c r="C24" s="21" t="s">
        <v>3</v>
      </c>
      <c r="D24" s="22">
        <f>IF(C24="委員長",$C$15,IF(C24="委員",$C$16,0))</f>
        <v>21500</v>
      </c>
      <c r="E24" s="6">
        <v>4</v>
      </c>
      <c r="F24" s="6">
        <v>3</v>
      </c>
      <c r="G24" s="26">
        <f>D24*E24*F24</f>
        <v>258000</v>
      </c>
      <c r="H24" s="25"/>
    </row>
    <row r="25" spans="5:8" ht="15.75" customHeight="1" thickBot="1" thickTop="1">
      <c r="E25" s="5"/>
      <c r="F25" s="5" t="s">
        <v>6</v>
      </c>
      <c r="G25" s="27">
        <f>SUM(G21:G24)</f>
        <v>1436800</v>
      </c>
      <c r="H25" s="2" t="s">
        <v>2</v>
      </c>
    </row>
    <row r="26" ht="14.25" thickTop="1"/>
    <row r="27" spans="1:8" ht="15.75" customHeight="1">
      <c r="A27" s="2" t="s">
        <v>55</v>
      </c>
      <c r="H27" s="5" t="s">
        <v>29</v>
      </c>
    </row>
    <row r="28" spans="1:8" ht="15.75" customHeight="1">
      <c r="A28" s="6" t="s">
        <v>32</v>
      </c>
      <c r="B28" s="7" t="s">
        <v>15</v>
      </c>
      <c r="C28" s="7" t="s">
        <v>30</v>
      </c>
      <c r="D28" s="7" t="s">
        <v>0</v>
      </c>
      <c r="E28" s="7" t="s">
        <v>26</v>
      </c>
      <c r="F28" s="7" t="s">
        <v>9</v>
      </c>
      <c r="G28" s="7" t="s">
        <v>6</v>
      </c>
      <c r="H28" s="7" t="s">
        <v>5</v>
      </c>
    </row>
    <row r="29" spans="1:8" ht="13.5">
      <c r="A29" s="28">
        <v>1</v>
      </c>
      <c r="B29" s="23" t="s">
        <v>49</v>
      </c>
      <c r="C29" s="21" t="s">
        <v>21</v>
      </c>
      <c r="D29" s="22">
        <f aca="true" t="shared" si="0" ref="D29:D57">IF(C29="委員長",$C$15,IF(C29="委員",$C$16,0))</f>
        <v>25300</v>
      </c>
      <c r="E29" s="6">
        <v>1</v>
      </c>
      <c r="F29" s="6">
        <v>1</v>
      </c>
      <c r="G29" s="11">
        <f aca="true" t="shared" si="1" ref="G29:G57">D29*E29*F29</f>
        <v>25300</v>
      </c>
      <c r="H29" s="29"/>
    </row>
    <row r="30" spans="1:8" ht="13.5">
      <c r="A30" s="28"/>
      <c r="B30" s="25"/>
      <c r="C30" s="21" t="s">
        <v>3</v>
      </c>
      <c r="D30" s="22">
        <f t="shared" si="0"/>
        <v>21500</v>
      </c>
      <c r="E30" s="6">
        <v>1</v>
      </c>
      <c r="F30" s="6">
        <v>3</v>
      </c>
      <c r="G30" s="11">
        <f t="shared" si="1"/>
        <v>64500</v>
      </c>
      <c r="H30" s="29"/>
    </row>
    <row r="31" spans="1:8" ht="13.5">
      <c r="A31" s="28">
        <v>2</v>
      </c>
      <c r="B31" s="23" t="s">
        <v>50</v>
      </c>
      <c r="C31" s="21" t="s">
        <v>21</v>
      </c>
      <c r="D31" s="22">
        <f t="shared" si="0"/>
        <v>25300</v>
      </c>
      <c r="E31" s="6">
        <v>1</v>
      </c>
      <c r="F31" s="6">
        <v>1</v>
      </c>
      <c r="G31" s="11">
        <f t="shared" si="1"/>
        <v>25300</v>
      </c>
      <c r="H31" s="29"/>
    </row>
    <row r="32" spans="1:8" ht="13.5">
      <c r="A32" s="28"/>
      <c r="B32" s="25"/>
      <c r="C32" s="21" t="s">
        <v>3</v>
      </c>
      <c r="D32" s="22">
        <f t="shared" si="0"/>
        <v>21500</v>
      </c>
      <c r="E32" s="6">
        <v>1</v>
      </c>
      <c r="F32" s="6">
        <v>3</v>
      </c>
      <c r="G32" s="11">
        <f t="shared" si="1"/>
        <v>64500</v>
      </c>
      <c r="H32" s="29"/>
    </row>
    <row r="33" spans="1:8" ht="13.5">
      <c r="A33" s="28">
        <v>3</v>
      </c>
      <c r="B33" s="20" t="s">
        <v>51</v>
      </c>
      <c r="C33" s="21" t="s">
        <v>21</v>
      </c>
      <c r="D33" s="22">
        <f t="shared" si="0"/>
        <v>25300</v>
      </c>
      <c r="E33" s="6">
        <v>1</v>
      </c>
      <c r="F33" s="6">
        <v>1</v>
      </c>
      <c r="G33" s="11">
        <f t="shared" si="1"/>
        <v>25300</v>
      </c>
      <c r="H33" s="29"/>
    </row>
    <row r="34" spans="1:8" ht="13.5">
      <c r="A34" s="28"/>
      <c r="B34" s="24"/>
      <c r="C34" s="21" t="s">
        <v>3</v>
      </c>
      <c r="D34" s="22">
        <f t="shared" si="0"/>
        <v>21500</v>
      </c>
      <c r="E34" s="6">
        <v>1</v>
      </c>
      <c r="F34" s="6">
        <v>3</v>
      </c>
      <c r="G34" s="11">
        <f t="shared" si="1"/>
        <v>64500</v>
      </c>
      <c r="H34" s="29"/>
    </row>
    <row r="35" spans="1:8" ht="13.5">
      <c r="A35" s="30">
        <v>4</v>
      </c>
      <c r="B35" s="31" t="s">
        <v>52</v>
      </c>
      <c r="C35" s="21" t="s">
        <v>21</v>
      </c>
      <c r="D35" s="32">
        <f t="shared" si="0"/>
        <v>25300</v>
      </c>
      <c r="E35" s="21">
        <v>1</v>
      </c>
      <c r="F35" s="21">
        <v>1</v>
      </c>
      <c r="G35" s="33">
        <f t="shared" si="1"/>
        <v>25300</v>
      </c>
      <c r="H35" s="29"/>
    </row>
    <row r="36" spans="1:8" ht="13.5">
      <c r="A36" s="34">
        <v>5</v>
      </c>
      <c r="B36" s="35" t="s">
        <v>56</v>
      </c>
      <c r="C36" s="21" t="s">
        <v>1</v>
      </c>
      <c r="D36" s="32">
        <f t="shared" si="0"/>
        <v>25300</v>
      </c>
      <c r="E36" s="21">
        <v>1</v>
      </c>
      <c r="F36" s="21">
        <v>1</v>
      </c>
      <c r="G36" s="33">
        <f t="shared" si="1"/>
        <v>25300</v>
      </c>
      <c r="H36" s="36"/>
    </row>
    <row r="37" spans="1:8" ht="13.5">
      <c r="A37" s="20">
        <v>6</v>
      </c>
      <c r="B37" s="23" t="s">
        <v>57</v>
      </c>
      <c r="C37" s="21" t="s">
        <v>21</v>
      </c>
      <c r="D37" s="32">
        <f t="shared" si="0"/>
        <v>25300</v>
      </c>
      <c r="E37" s="21">
        <v>1</v>
      </c>
      <c r="F37" s="21">
        <v>1</v>
      </c>
      <c r="G37" s="33">
        <f t="shared" si="1"/>
        <v>25300</v>
      </c>
      <c r="H37" s="36"/>
    </row>
    <row r="38" spans="1:8" ht="13.5">
      <c r="A38" s="24"/>
      <c r="B38" s="25"/>
      <c r="C38" s="21" t="s">
        <v>3</v>
      </c>
      <c r="D38" s="22">
        <f t="shared" si="0"/>
        <v>21500</v>
      </c>
      <c r="E38" s="21">
        <v>1</v>
      </c>
      <c r="F38" s="21">
        <v>3</v>
      </c>
      <c r="G38" s="33">
        <f t="shared" si="1"/>
        <v>64500</v>
      </c>
      <c r="H38" s="36"/>
    </row>
    <row r="39" spans="1:8" ht="13.5">
      <c r="A39" s="20">
        <v>7</v>
      </c>
      <c r="B39" s="23" t="s">
        <v>58</v>
      </c>
      <c r="C39" s="21" t="s">
        <v>21</v>
      </c>
      <c r="D39" s="32">
        <f t="shared" si="0"/>
        <v>25300</v>
      </c>
      <c r="E39" s="21">
        <v>1</v>
      </c>
      <c r="F39" s="21">
        <v>1</v>
      </c>
      <c r="G39" s="33">
        <f t="shared" si="1"/>
        <v>25300</v>
      </c>
      <c r="H39" s="36"/>
    </row>
    <row r="40" spans="1:8" ht="13.5">
      <c r="A40" s="24"/>
      <c r="B40" s="25"/>
      <c r="C40" s="21" t="s">
        <v>3</v>
      </c>
      <c r="D40" s="22">
        <f t="shared" si="0"/>
        <v>21500</v>
      </c>
      <c r="E40" s="21">
        <v>1</v>
      </c>
      <c r="F40" s="21">
        <v>3</v>
      </c>
      <c r="G40" s="33">
        <f t="shared" si="1"/>
        <v>64500</v>
      </c>
      <c r="H40" s="36"/>
    </row>
    <row r="41" spans="1:8" ht="13.5">
      <c r="A41" s="20">
        <v>8</v>
      </c>
      <c r="B41" s="23" t="s">
        <v>59</v>
      </c>
      <c r="C41" s="21" t="s">
        <v>21</v>
      </c>
      <c r="D41" s="32">
        <f t="shared" si="0"/>
        <v>25300</v>
      </c>
      <c r="E41" s="21">
        <v>1</v>
      </c>
      <c r="F41" s="21">
        <v>1</v>
      </c>
      <c r="G41" s="33">
        <f t="shared" si="1"/>
        <v>25300</v>
      </c>
      <c r="H41" s="36"/>
    </row>
    <row r="42" spans="1:8" ht="13.5">
      <c r="A42" s="24"/>
      <c r="B42" s="25"/>
      <c r="C42" s="21" t="s">
        <v>3</v>
      </c>
      <c r="D42" s="22">
        <f t="shared" si="0"/>
        <v>21500</v>
      </c>
      <c r="E42" s="21">
        <v>1</v>
      </c>
      <c r="F42" s="21">
        <v>3</v>
      </c>
      <c r="G42" s="33">
        <f t="shared" si="1"/>
        <v>64500</v>
      </c>
      <c r="H42" s="36"/>
    </row>
    <row r="43" spans="1:8" ht="15.75" customHeight="1" thickBot="1">
      <c r="A43" s="37"/>
      <c r="B43" s="36"/>
      <c r="C43" s="38"/>
      <c r="D43" s="39"/>
      <c r="E43" s="10"/>
      <c r="F43" s="40"/>
      <c r="G43" s="41">
        <f>SUM(G29:G42)</f>
        <v>589400</v>
      </c>
      <c r="H43" s="36" t="s">
        <v>2</v>
      </c>
    </row>
    <row r="44" spans="1:8" ht="14.25" thickTop="1">
      <c r="A44" s="2" t="s">
        <v>44</v>
      </c>
      <c r="B44" s="42"/>
      <c r="C44" s="43"/>
      <c r="D44" s="44"/>
      <c r="E44" s="45"/>
      <c r="F44" s="45"/>
      <c r="G44" s="46"/>
      <c r="H44" s="5" t="s">
        <v>29</v>
      </c>
    </row>
    <row r="45" spans="1:8" ht="15.75" customHeight="1">
      <c r="A45" s="6" t="s">
        <v>32</v>
      </c>
      <c r="B45" s="7" t="s">
        <v>15</v>
      </c>
      <c r="C45" s="7" t="s">
        <v>30</v>
      </c>
      <c r="D45" s="7" t="s">
        <v>0</v>
      </c>
      <c r="E45" s="7" t="s">
        <v>26</v>
      </c>
      <c r="F45" s="7" t="s">
        <v>9</v>
      </c>
      <c r="G45" s="7" t="s">
        <v>6</v>
      </c>
      <c r="H45" s="7" t="s">
        <v>5</v>
      </c>
    </row>
    <row r="46" spans="1:8" ht="15.75" customHeight="1">
      <c r="A46" s="28">
        <v>1</v>
      </c>
      <c r="B46" s="20" t="s">
        <v>22</v>
      </c>
      <c r="C46" s="21" t="s">
        <v>1</v>
      </c>
      <c r="D46" s="22">
        <f>IF(C46="委員長",$C$15,IF(C46="委員",$C$16,0))</f>
        <v>25300</v>
      </c>
      <c r="E46" s="6">
        <v>2</v>
      </c>
      <c r="F46" s="6">
        <v>1</v>
      </c>
      <c r="G46" s="11">
        <f>D46*E46*F46</f>
        <v>50600</v>
      </c>
      <c r="H46" s="23" t="s">
        <v>54</v>
      </c>
    </row>
    <row r="47" spans="1:8" ht="15.75" customHeight="1">
      <c r="A47" s="28"/>
      <c r="B47" s="24"/>
      <c r="C47" s="21" t="s">
        <v>3</v>
      </c>
      <c r="D47" s="22">
        <f>IF(C47="委員長",$C$15,IF(C47="委員",$C$16,0))</f>
        <v>21500</v>
      </c>
      <c r="E47" s="6">
        <v>2</v>
      </c>
      <c r="F47" s="6">
        <v>3</v>
      </c>
      <c r="G47" s="11">
        <f>D47*E47*F47</f>
        <v>129000</v>
      </c>
      <c r="H47" s="25"/>
    </row>
    <row r="48" spans="1:8" ht="15.75" customHeight="1">
      <c r="A48" s="47">
        <v>2</v>
      </c>
      <c r="B48" s="21" t="s">
        <v>25</v>
      </c>
      <c r="C48" s="21" t="s">
        <v>21</v>
      </c>
      <c r="D48" s="22">
        <f>IF(C48="委員長",$C$15,IF(C48="委員",$C$16,0))</f>
        <v>25300</v>
      </c>
      <c r="E48" s="6">
        <v>1</v>
      </c>
      <c r="F48" s="6">
        <v>1</v>
      </c>
      <c r="G48" s="11">
        <f>D48*E48*F48</f>
        <v>25300</v>
      </c>
      <c r="H48" s="29" t="s">
        <v>48</v>
      </c>
    </row>
    <row r="49" spans="1:8" ht="13.5">
      <c r="A49" s="28">
        <v>3</v>
      </c>
      <c r="B49" s="20" t="s">
        <v>24</v>
      </c>
      <c r="C49" s="21" t="s">
        <v>1</v>
      </c>
      <c r="D49" s="22">
        <f t="shared" si="0"/>
        <v>25300</v>
      </c>
      <c r="E49" s="6">
        <v>1</v>
      </c>
      <c r="F49" s="6">
        <v>1</v>
      </c>
      <c r="G49" s="11">
        <f t="shared" si="1"/>
        <v>25300</v>
      </c>
      <c r="H49" s="23" t="s">
        <v>37</v>
      </c>
    </row>
    <row r="50" spans="1:8" ht="13.5">
      <c r="A50" s="28"/>
      <c r="B50" s="24"/>
      <c r="C50" s="21" t="s">
        <v>3</v>
      </c>
      <c r="D50" s="22">
        <f t="shared" si="0"/>
        <v>21500</v>
      </c>
      <c r="E50" s="6">
        <v>1</v>
      </c>
      <c r="F50" s="6">
        <v>3</v>
      </c>
      <c r="G50" s="11">
        <f t="shared" si="1"/>
        <v>64500</v>
      </c>
      <c r="H50" s="25"/>
    </row>
    <row r="51" spans="1:8" ht="15" customHeight="1">
      <c r="A51" s="28">
        <v>4</v>
      </c>
      <c r="B51" s="20" t="s">
        <v>11</v>
      </c>
      <c r="C51" s="21" t="s">
        <v>1</v>
      </c>
      <c r="D51" s="22">
        <f t="shared" si="0"/>
        <v>25300</v>
      </c>
      <c r="E51" s="6">
        <v>1</v>
      </c>
      <c r="F51" s="6">
        <v>1</v>
      </c>
      <c r="G51" s="11">
        <f t="shared" si="1"/>
        <v>25300</v>
      </c>
      <c r="H51" s="23" t="s">
        <v>37</v>
      </c>
    </row>
    <row r="52" spans="1:8" ht="15" customHeight="1">
      <c r="A52" s="28"/>
      <c r="B52" s="24"/>
      <c r="C52" s="21" t="s">
        <v>3</v>
      </c>
      <c r="D52" s="22">
        <f t="shared" si="0"/>
        <v>21500</v>
      </c>
      <c r="E52" s="6">
        <v>1</v>
      </c>
      <c r="F52" s="6">
        <v>3</v>
      </c>
      <c r="G52" s="11">
        <f t="shared" si="1"/>
        <v>64500</v>
      </c>
      <c r="H52" s="25"/>
    </row>
    <row r="53" spans="1:8" ht="15" customHeight="1">
      <c r="A53" s="28">
        <v>5</v>
      </c>
      <c r="B53" s="20" t="s">
        <v>27</v>
      </c>
      <c r="C53" s="20" t="s">
        <v>21</v>
      </c>
      <c r="D53" s="48">
        <f t="shared" si="0"/>
        <v>25300</v>
      </c>
      <c r="E53" s="49">
        <v>1</v>
      </c>
      <c r="F53" s="49">
        <v>1</v>
      </c>
      <c r="G53" s="50">
        <f t="shared" si="1"/>
        <v>25300</v>
      </c>
      <c r="H53" s="23" t="s">
        <v>37</v>
      </c>
    </row>
    <row r="54" spans="1:8" ht="15" customHeight="1">
      <c r="A54" s="28"/>
      <c r="B54" s="24"/>
      <c r="C54" s="24"/>
      <c r="D54" s="51"/>
      <c r="E54" s="52"/>
      <c r="F54" s="52"/>
      <c r="G54" s="53"/>
      <c r="H54" s="25"/>
    </row>
    <row r="55" spans="1:8" ht="16.5" customHeight="1">
      <c r="A55" s="47">
        <v>6</v>
      </c>
      <c r="B55" s="21" t="s">
        <v>23</v>
      </c>
      <c r="C55" s="21" t="s">
        <v>1</v>
      </c>
      <c r="D55" s="22">
        <f t="shared" si="0"/>
        <v>25300</v>
      </c>
      <c r="E55" s="6">
        <v>1</v>
      </c>
      <c r="F55" s="6">
        <v>1</v>
      </c>
      <c r="G55" s="11">
        <f t="shared" si="1"/>
        <v>25300</v>
      </c>
      <c r="H55" s="29" t="s">
        <v>45</v>
      </c>
    </row>
    <row r="56" spans="1:8" ht="15.75" customHeight="1">
      <c r="A56" s="28">
        <v>7</v>
      </c>
      <c r="B56" s="20" t="s">
        <v>61</v>
      </c>
      <c r="C56" s="21" t="s">
        <v>1</v>
      </c>
      <c r="D56" s="22">
        <f t="shared" si="0"/>
        <v>25300</v>
      </c>
      <c r="E56" s="6">
        <v>1</v>
      </c>
      <c r="F56" s="6">
        <v>1</v>
      </c>
      <c r="G56" s="11">
        <f t="shared" si="1"/>
        <v>25300</v>
      </c>
      <c r="H56" s="23"/>
    </row>
    <row r="57" spans="1:8" ht="15.75" customHeight="1" thickBot="1">
      <c r="A57" s="28"/>
      <c r="B57" s="24"/>
      <c r="C57" s="21" t="s">
        <v>3</v>
      </c>
      <c r="D57" s="22">
        <f t="shared" si="0"/>
        <v>21500</v>
      </c>
      <c r="E57" s="6">
        <v>1</v>
      </c>
      <c r="F57" s="6">
        <v>3</v>
      </c>
      <c r="G57" s="26">
        <f t="shared" si="1"/>
        <v>64500</v>
      </c>
      <c r="H57" s="25"/>
    </row>
    <row r="58" spans="2:8" ht="16.5" customHeight="1" thickBot="1" thickTop="1">
      <c r="B58" s="54"/>
      <c r="C58" s="9"/>
      <c r="D58" s="16"/>
      <c r="E58" s="40"/>
      <c r="F58" s="40" t="s">
        <v>6</v>
      </c>
      <c r="G58" s="27">
        <f>SUM(G46:G57)</f>
        <v>524900</v>
      </c>
      <c r="H58" s="10" t="s">
        <v>2</v>
      </c>
    </row>
    <row r="59" ht="14.25" thickTop="1"/>
    <row r="61" spans="1:8" ht="15.75" customHeight="1">
      <c r="A61" s="2" t="s">
        <v>41</v>
      </c>
      <c r="H61" s="5" t="s">
        <v>29</v>
      </c>
    </row>
    <row r="62" spans="1:8" ht="15.75" customHeight="1">
      <c r="A62" s="7" t="s">
        <v>32</v>
      </c>
      <c r="B62" s="7" t="s">
        <v>15</v>
      </c>
      <c r="C62" s="7" t="s">
        <v>30</v>
      </c>
      <c r="D62" s="7" t="s">
        <v>0</v>
      </c>
      <c r="E62" s="7" t="s">
        <v>26</v>
      </c>
      <c r="F62" s="7" t="s">
        <v>9</v>
      </c>
      <c r="G62" s="7" t="s">
        <v>6</v>
      </c>
      <c r="H62" s="7" t="s">
        <v>5</v>
      </c>
    </row>
    <row r="63" spans="1:8" ht="27">
      <c r="A63" s="6">
        <v>1</v>
      </c>
      <c r="B63" s="21" t="s">
        <v>47</v>
      </c>
      <c r="C63" s="21" t="s">
        <v>1</v>
      </c>
      <c r="D63" s="22">
        <f>IF(C63="委員長",$C$15,IF(C63="委員",$C$16,0))</f>
        <v>25300</v>
      </c>
      <c r="E63" s="6">
        <v>8</v>
      </c>
      <c r="F63" s="6">
        <v>1</v>
      </c>
      <c r="G63" s="11">
        <f>D63*E63*F63</f>
        <v>202400</v>
      </c>
      <c r="H63" s="29" t="s">
        <v>28</v>
      </c>
    </row>
    <row r="64" spans="1:8" ht="27.75" thickBot="1">
      <c r="A64" s="6">
        <v>2</v>
      </c>
      <c r="B64" s="21" t="s">
        <v>19</v>
      </c>
      <c r="C64" s="21" t="s">
        <v>1</v>
      </c>
      <c r="D64" s="22">
        <f>IF(C64="委員長",$C$15,IF(C64="委員",$C$16,0))</f>
        <v>25300</v>
      </c>
      <c r="E64" s="6">
        <v>8</v>
      </c>
      <c r="F64" s="6">
        <v>1</v>
      </c>
      <c r="G64" s="26">
        <f>D64*E64*F64</f>
        <v>202400</v>
      </c>
      <c r="H64" s="29" t="s">
        <v>28</v>
      </c>
    </row>
    <row r="65" spans="5:8" ht="15.75" customHeight="1" thickBot="1" thickTop="1">
      <c r="E65" s="5"/>
      <c r="F65" s="5" t="s">
        <v>6</v>
      </c>
      <c r="G65" s="27">
        <f>SUM(G63:G64)</f>
        <v>404800</v>
      </c>
      <c r="H65" s="2" t="s">
        <v>2</v>
      </c>
    </row>
    <row r="66" ht="14.25" thickTop="1"/>
    <row r="67" spans="2:8" ht="48.75" customHeight="1">
      <c r="B67" s="55" t="s">
        <v>60</v>
      </c>
      <c r="C67" s="55"/>
      <c r="D67" s="55"/>
      <c r="E67" s="55"/>
      <c r="F67" s="55"/>
      <c r="G67" s="55"/>
      <c r="H67" s="55"/>
    </row>
    <row r="68" spans="2:8" ht="14.25">
      <c r="B68" s="56" t="s">
        <v>38</v>
      </c>
      <c r="C68" s="56"/>
      <c r="D68" s="56"/>
      <c r="E68" s="56"/>
      <c r="F68" s="56"/>
      <c r="G68" s="56"/>
      <c r="H68" s="56"/>
    </row>
    <row r="69" spans="2:8" ht="34.5" customHeight="1">
      <c r="B69" s="56" t="s">
        <v>46</v>
      </c>
      <c r="C69" s="56"/>
      <c r="D69" s="56"/>
      <c r="E69" s="56"/>
      <c r="F69" s="56"/>
      <c r="G69" s="56"/>
      <c r="H69" s="56"/>
    </row>
    <row r="70" spans="2:8" ht="17.25" customHeight="1">
      <c r="B70" s="55" t="s">
        <v>53</v>
      </c>
      <c r="C70" s="55"/>
      <c r="D70" s="55"/>
      <c r="E70" s="55"/>
      <c r="F70" s="55"/>
      <c r="G70" s="55"/>
      <c r="H70" s="55"/>
    </row>
    <row r="71" spans="2:8" ht="13.5">
      <c r="B71" s="54"/>
      <c r="C71" s="9"/>
      <c r="D71" s="57"/>
      <c r="E71" s="40"/>
      <c r="F71" s="40"/>
      <c r="G71" s="57"/>
      <c r="H71" s="10"/>
    </row>
  </sheetData>
  <sheetProtection/>
  <mergeCells count="44">
    <mergeCell ref="B69:H69"/>
    <mergeCell ref="B70:H70"/>
    <mergeCell ref="H53:H54"/>
    <mergeCell ref="A56:A57"/>
    <mergeCell ref="B56:B57"/>
    <mergeCell ref="H56:H57"/>
    <mergeCell ref="B67:H67"/>
    <mergeCell ref="B68:H68"/>
    <mergeCell ref="A51:A52"/>
    <mergeCell ref="B51:B52"/>
    <mergeCell ref="H51:H52"/>
    <mergeCell ref="A53:A54"/>
    <mergeCell ref="B53:B54"/>
    <mergeCell ref="C53:C54"/>
    <mergeCell ref="D53:D54"/>
    <mergeCell ref="E53:E54"/>
    <mergeCell ref="F53:F54"/>
    <mergeCell ref="G53:G54"/>
    <mergeCell ref="A46:A47"/>
    <mergeCell ref="B46:B47"/>
    <mergeCell ref="H46:H47"/>
    <mergeCell ref="A49:A50"/>
    <mergeCell ref="B49:B50"/>
    <mergeCell ref="H49:H50"/>
    <mergeCell ref="A37:A38"/>
    <mergeCell ref="B37:B38"/>
    <mergeCell ref="A39:A40"/>
    <mergeCell ref="B39:B40"/>
    <mergeCell ref="A41:A42"/>
    <mergeCell ref="B41:B42"/>
    <mergeCell ref="A29:A30"/>
    <mergeCell ref="B29:B30"/>
    <mergeCell ref="A31:A32"/>
    <mergeCell ref="B31:B32"/>
    <mergeCell ref="A33:A34"/>
    <mergeCell ref="B33:B34"/>
    <mergeCell ref="A1:H1"/>
    <mergeCell ref="E9:F9"/>
    <mergeCell ref="A21:A22"/>
    <mergeCell ref="B21:B22"/>
    <mergeCell ref="H21:H22"/>
    <mergeCell ref="A23:A24"/>
    <mergeCell ref="B23:B24"/>
    <mergeCell ref="H23:H24"/>
  </mergeCells>
  <printOptions/>
  <pageMargins left="0.3937007874015748" right="0.35433070866141736" top="0.5511811023622047" bottom="0.3937007874015748" header="0.5118110236220472" footer="0.4330708661417323"/>
  <pageSetup horizontalDpi="600" verticalDpi="600" orientation="portrait" paperSize="9" scale="92" r:id="rId1"/>
  <rowBreaks count="1" manualBreakCount="1">
    <brk id="5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2012-11-18T05:20:38Z</cp:lastPrinted>
  <dcterms:created xsi:type="dcterms:W3CDTF">2010-01-22T02:18:42Z</dcterms:created>
  <dcterms:modified xsi:type="dcterms:W3CDTF">2012-12-02T05:06:57Z</dcterms:modified>
  <cp:category/>
  <cp:version/>
  <cp:contentType/>
  <cp:contentStatus/>
</cp:coreProperties>
</file>