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新規 (査定①) " sheetId="1" r:id="rId1"/>
    <sheet name="Sheet1" sheetId="2" r:id="rId2"/>
    <sheet name="更新 (査定①) " sheetId="3" r:id="rId3"/>
  </sheets>
  <definedNames>
    <definedName name="_xlnm.Print_Area" localSheetId="2">'更新 (査定①) '!$A$4:$P$17</definedName>
    <definedName name="_xlnm.Print_Area" localSheetId="0">'新規 (査定①) '!$A$1:$L$44</definedName>
  </definedNames>
  <calcPr fullCalcOnLoad="1"/>
</workbook>
</file>

<file path=xl/sharedStrings.xml><?xml version="1.0" encoding="utf-8"?>
<sst xmlns="http://schemas.openxmlformats.org/spreadsheetml/2006/main" count="155" uniqueCount="65">
  <si>
    <t>学校名</t>
  </si>
  <si>
    <t>前年度現有</t>
  </si>
  <si>
    <t>不足数</t>
  </si>
  <si>
    <t>金額</t>
  </si>
  <si>
    <t>年間利用時間</t>
  </si>
  <si>
    <t>単価</t>
  </si>
  <si>
    <t>平成１９年度産業教育環境整備事業　新規設備要望一覧</t>
  </si>
  <si>
    <t>鳥取湖陵</t>
  </si>
  <si>
    <t>米子工業</t>
  </si>
  <si>
    <t>常時</t>
  </si>
  <si>
    <t>直流電流計　　　　　　　　　　　　　　　
　（センターゼロmA計）　　　　　　　　　　　　　　　　</t>
  </si>
  <si>
    <t>現有数取得年度</t>
  </si>
  <si>
    <t>内訳</t>
  </si>
  <si>
    <t>平成１９年度産業教育環境整備事業　更新設備要望一覧</t>
  </si>
  <si>
    <t>倉吉農業</t>
  </si>
  <si>
    <t>米子工業</t>
  </si>
  <si>
    <t>直流電流計（mA計）　　　
　　　　　　　</t>
  </si>
  <si>
    <t xml:space="preserve">直流電流計（μA計）            
           </t>
  </si>
  <si>
    <t>Ｓ５８</t>
  </si>
  <si>
    <t>トラック</t>
  </si>
  <si>
    <t>Ｈ７</t>
  </si>
  <si>
    <t>Ｓ４６</t>
  </si>
  <si>
    <t>Ｈ５</t>
  </si>
  <si>
    <t>Ｓ４９</t>
  </si>
  <si>
    <t>Ｓ５４～Ｓ５７</t>
  </si>
  <si>
    <t>Ｓ４０</t>
  </si>
  <si>
    <t>倉吉総合産業</t>
  </si>
  <si>
    <t>智頭農林</t>
  </si>
  <si>
    <t>品名</t>
  </si>
  <si>
    <t>必要数</t>
  </si>
  <si>
    <t>数量</t>
  </si>
  <si>
    <t>鳥取工業</t>
  </si>
  <si>
    <t>沐浴人形</t>
  </si>
  <si>
    <t>溝堀機</t>
  </si>
  <si>
    <t>光反射式光度計</t>
  </si>
  <si>
    <t>顕微鏡</t>
  </si>
  <si>
    <t>角のみ盤</t>
  </si>
  <si>
    <t>食肉スライサー</t>
  </si>
  <si>
    <t>ドラフター</t>
  </si>
  <si>
    <t>家畜糞尿固液分離機</t>
  </si>
  <si>
    <t>チェンソー</t>
  </si>
  <si>
    <t>工具（バイト）研削盤</t>
  </si>
  <si>
    <t>電動スライドマルノコ</t>
  </si>
  <si>
    <t>薬用冷蔵ショーケース</t>
  </si>
  <si>
    <t>小計</t>
  </si>
  <si>
    <t>合計</t>
  </si>
  <si>
    <t>倉吉農業</t>
  </si>
  <si>
    <t>米子南</t>
  </si>
  <si>
    <t>旋盤</t>
  </si>
  <si>
    <t>Ｓ５８</t>
  </si>
  <si>
    <t>トラック</t>
  </si>
  <si>
    <t>Ｈ７</t>
  </si>
  <si>
    <t>Ｓ４６</t>
  </si>
  <si>
    <t>Ｈ５</t>
  </si>
  <si>
    <t>Ｓ４９</t>
  </si>
  <si>
    <t>Ｓ５４～Ｓ５７</t>
  </si>
  <si>
    <t>Ｓ４０</t>
  </si>
  <si>
    <t>消耗品</t>
  </si>
  <si>
    <t>×０．７５</t>
  </si>
  <si>
    <t>×０．８</t>
  </si>
  <si>
    <t>別途負担金</t>
  </si>
  <si>
    <t>小計</t>
  </si>
  <si>
    <t>査定案</t>
  </si>
  <si>
    <t>・・・・・・・・・・・・・・</t>
  </si>
  <si>
    <t>・・・・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</si>
</sst>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177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shrinkToFit="1"/>
    </xf>
    <xf numFmtId="177" fontId="0" fillId="0" borderId="5" xfId="0" applyNumberFormat="1" applyFill="1" applyBorder="1" applyAlignment="1">
      <alignment/>
    </xf>
    <xf numFmtId="177" fontId="0" fillId="0" borderId="6" xfId="0" applyNumberFormat="1" applyBorder="1" applyAlignment="1">
      <alignment/>
    </xf>
    <xf numFmtId="177" fontId="0" fillId="0" borderId="6" xfId="0" applyNumberFormat="1" applyBorder="1" applyAlignment="1">
      <alignment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7" fontId="0" fillId="0" borderId="5" xfId="0" applyNumberFormat="1" applyBorder="1" applyAlignment="1">
      <alignment/>
    </xf>
    <xf numFmtId="177" fontId="0" fillId="0" borderId="15" xfId="0" applyNumberFormat="1" applyBorder="1" applyAlignment="1">
      <alignment shrinkToFit="1"/>
    </xf>
    <xf numFmtId="177" fontId="0" fillId="0" borderId="4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0" fillId="2" borderId="16" xfId="0" applyFill="1" applyBorder="1" applyAlignment="1">
      <alignment vertical="center" shrinkToFit="1"/>
    </xf>
    <xf numFmtId="0" fontId="0" fillId="2" borderId="17" xfId="0" applyFill="1" applyBorder="1" applyAlignment="1">
      <alignment shrinkToFit="1"/>
    </xf>
    <xf numFmtId="177" fontId="0" fillId="2" borderId="17" xfId="0" applyNumberFormat="1" applyFill="1" applyBorder="1" applyAlignment="1">
      <alignment shrinkToFit="1"/>
    </xf>
    <xf numFmtId="177" fontId="0" fillId="2" borderId="17" xfId="0" applyNumberFormat="1" applyFill="1" applyBorder="1" applyAlignment="1">
      <alignment/>
    </xf>
    <xf numFmtId="177" fontId="0" fillId="2" borderId="18" xfId="0" applyNumberFormat="1" applyFill="1" applyBorder="1" applyAlignment="1">
      <alignment/>
    </xf>
    <xf numFmtId="0" fontId="0" fillId="3" borderId="3" xfId="0" applyFill="1" applyBorder="1" applyAlignment="1">
      <alignment shrinkToFit="1"/>
    </xf>
    <xf numFmtId="0" fontId="0" fillId="3" borderId="14" xfId="0" applyFill="1" applyBorder="1" applyAlignment="1">
      <alignment/>
    </xf>
    <xf numFmtId="177" fontId="0" fillId="3" borderId="19" xfId="0" applyNumberFormat="1" applyFill="1" applyBorder="1" applyAlignment="1">
      <alignment shrinkToFit="1"/>
    </xf>
    <xf numFmtId="177" fontId="0" fillId="3" borderId="20" xfId="0" applyNumberFormat="1" applyFill="1" applyBorder="1" applyAlignment="1">
      <alignment/>
    </xf>
    <xf numFmtId="177" fontId="0" fillId="3" borderId="19" xfId="0" applyNumberFormat="1" applyFill="1" applyBorder="1" applyAlignment="1">
      <alignment/>
    </xf>
    <xf numFmtId="0" fontId="0" fillId="3" borderId="3" xfId="0" applyFill="1" applyBorder="1" applyAlignment="1">
      <alignment vertical="center" shrinkToFit="1"/>
    </xf>
    <xf numFmtId="0" fontId="0" fillId="3" borderId="14" xfId="0" applyFill="1" applyBorder="1" applyAlignment="1">
      <alignment vertical="center"/>
    </xf>
    <xf numFmtId="177" fontId="0" fillId="3" borderId="1" xfId="0" applyNumberFormat="1" applyFill="1" applyBorder="1" applyAlignment="1">
      <alignment shrinkToFit="1"/>
    </xf>
    <xf numFmtId="177" fontId="0" fillId="3" borderId="2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 shrinkToFit="1"/>
    </xf>
    <xf numFmtId="177" fontId="0" fillId="3" borderId="0" xfId="0" applyNumberFormat="1" applyFill="1" applyBorder="1" applyAlignment="1">
      <alignment shrinkToFit="1"/>
    </xf>
    <xf numFmtId="177" fontId="0" fillId="3" borderId="21" xfId="0" applyNumberFormat="1" applyFill="1" applyBorder="1" applyAlignment="1">
      <alignment/>
    </xf>
    <xf numFmtId="177" fontId="0" fillId="3" borderId="0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" xfId="0" applyFont="1" applyBorder="1" applyAlignment="1">
      <alignment/>
    </xf>
    <xf numFmtId="176" fontId="0" fillId="0" borderId="6" xfId="0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7" fontId="0" fillId="0" borderId="0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25" xfId="0" applyFont="1" applyBorder="1" applyAlignment="1">
      <alignment vertical="center"/>
    </xf>
    <xf numFmtId="177" fontId="0" fillId="0" borderId="6" xfId="0" applyNumberFormat="1" applyFont="1" applyFill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 vertical="center" shrinkToFit="1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6" fontId="0" fillId="0" borderId="5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5" xfId="0" applyFont="1" applyBorder="1" applyAlignment="1">
      <alignment vertical="center"/>
    </xf>
    <xf numFmtId="177" fontId="0" fillId="0" borderId="11" xfId="0" applyNumberFormat="1" applyFont="1" applyBorder="1" applyAlignment="1">
      <alignment/>
    </xf>
    <xf numFmtId="0" fontId="0" fillId="2" borderId="26" xfId="0" applyFont="1" applyFill="1" applyBorder="1" applyAlignment="1">
      <alignment vertical="center" wrapText="1"/>
    </xf>
    <xf numFmtId="0" fontId="0" fillId="2" borderId="1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3" borderId="14" xfId="0" applyFont="1" applyFill="1" applyBorder="1" applyAlignment="1">
      <alignment vertical="top"/>
    </xf>
    <xf numFmtId="0" fontId="0" fillId="3" borderId="14" xfId="0" applyFont="1" applyFill="1" applyBorder="1" applyAlignment="1">
      <alignment/>
    </xf>
    <xf numFmtId="176" fontId="0" fillId="3" borderId="3" xfId="0" applyNumberFormat="1" applyFont="1" applyFill="1" applyBorder="1" applyAlignment="1">
      <alignment/>
    </xf>
    <xf numFmtId="176" fontId="0" fillId="3" borderId="2" xfId="0" applyNumberFormat="1" applyFont="1" applyFill="1" applyBorder="1" applyAlignment="1">
      <alignment/>
    </xf>
    <xf numFmtId="0" fontId="0" fillId="3" borderId="14" xfId="0" applyFont="1" applyFill="1" applyBorder="1" applyAlignment="1">
      <alignment horizontal="left" vertical="center" shrinkToFit="1"/>
    </xf>
    <xf numFmtId="177" fontId="0" fillId="3" borderId="3" xfId="0" applyNumberFormat="1" applyFont="1" applyFill="1" applyBorder="1" applyAlignment="1">
      <alignment/>
    </xf>
    <xf numFmtId="177" fontId="0" fillId="3" borderId="2" xfId="0" applyNumberFormat="1" applyFont="1" applyFill="1" applyBorder="1" applyAlignment="1">
      <alignment/>
    </xf>
    <xf numFmtId="0" fontId="0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/>
    </xf>
    <xf numFmtId="177" fontId="0" fillId="3" borderId="0" xfId="0" applyNumberFormat="1" applyFont="1" applyFill="1" applyBorder="1" applyAlignment="1">
      <alignment/>
    </xf>
    <xf numFmtId="0" fontId="0" fillId="3" borderId="21" xfId="0" applyFont="1" applyFill="1" applyBorder="1" applyAlignment="1">
      <alignment vertical="center"/>
    </xf>
    <xf numFmtId="0" fontId="0" fillId="3" borderId="9" xfId="0" applyFont="1" applyFill="1" applyBorder="1" applyAlignment="1">
      <alignment/>
    </xf>
    <xf numFmtId="0" fontId="0" fillId="4" borderId="0" xfId="0" applyFill="1" applyAlignment="1">
      <alignment/>
    </xf>
    <xf numFmtId="38" fontId="0" fillId="4" borderId="0" xfId="17" applyFill="1" applyAlignment="1">
      <alignment/>
    </xf>
    <xf numFmtId="38" fontId="0" fillId="4" borderId="0" xfId="0" applyNumberFormat="1" applyFill="1" applyAlignment="1">
      <alignment/>
    </xf>
    <xf numFmtId="0" fontId="0" fillId="0" borderId="29" xfId="0" applyBorder="1" applyAlignment="1">
      <alignment/>
    </xf>
    <xf numFmtId="38" fontId="0" fillId="0" borderId="30" xfId="0" applyNumberFormat="1" applyBorder="1" applyAlignment="1">
      <alignment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SheetLayoutView="100" workbookViewId="0" topLeftCell="A1">
      <selection activeCell="F43" sqref="F43"/>
    </sheetView>
  </sheetViews>
  <sheetFormatPr defaultColWidth="9.00390625" defaultRowHeight="13.5"/>
  <cols>
    <col min="1" max="1" width="9.25390625" style="0" customWidth="1"/>
    <col min="2" max="2" width="18.25390625" style="0" customWidth="1"/>
    <col min="3" max="3" width="6.125" style="2" customWidth="1"/>
    <col min="4" max="4" width="12.00390625" style="2" customWidth="1"/>
    <col min="5" max="5" width="6.125" style="2" customWidth="1"/>
    <col min="6" max="6" width="13.375" style="2" customWidth="1"/>
    <col min="7" max="7" width="4.50390625" style="0" customWidth="1"/>
    <col min="8" max="8" width="14.125" style="0" customWidth="1"/>
    <col min="9" max="9" width="5.00390625" style="0" customWidth="1"/>
    <col min="10" max="10" width="11.75390625" style="0" customWidth="1"/>
    <col min="11" max="11" width="9.25390625" style="0" customWidth="1"/>
    <col min="12" max="12" width="4.875" style="0" customWidth="1"/>
    <col min="13" max="13" width="24.75390625" style="3" customWidth="1"/>
    <col min="15" max="15" width="21.625" style="0" customWidth="1"/>
  </cols>
  <sheetData>
    <row r="1" ht="33.75" customHeight="1" thickBot="1">
      <c r="A1" s="7" t="s">
        <v>6</v>
      </c>
    </row>
    <row r="2" spans="1:13" ht="13.5">
      <c r="A2" s="121" t="s">
        <v>0</v>
      </c>
      <c r="B2" s="121" t="s">
        <v>28</v>
      </c>
      <c r="C2" s="116" t="s">
        <v>29</v>
      </c>
      <c r="D2" s="123" t="s">
        <v>1</v>
      </c>
      <c r="E2" s="116" t="s">
        <v>2</v>
      </c>
      <c r="F2" s="118" t="s">
        <v>3</v>
      </c>
      <c r="G2" s="119"/>
      <c r="H2" s="119"/>
      <c r="I2" s="120" t="s">
        <v>4</v>
      </c>
      <c r="K2" s="3"/>
      <c r="M2"/>
    </row>
    <row r="3" spans="1:13" ht="14.25" thickBot="1">
      <c r="A3" s="122"/>
      <c r="B3" s="122"/>
      <c r="C3" s="117"/>
      <c r="D3" s="124"/>
      <c r="E3" s="117"/>
      <c r="F3" s="4" t="s">
        <v>5</v>
      </c>
      <c r="G3" s="5" t="s">
        <v>30</v>
      </c>
      <c r="H3" s="6" t="s">
        <v>3</v>
      </c>
      <c r="I3" s="125"/>
      <c r="J3" s="126" t="s">
        <v>62</v>
      </c>
      <c r="K3" s="127"/>
      <c r="M3"/>
    </row>
    <row r="4" spans="1:9" ht="13.5">
      <c r="A4" s="14" t="s">
        <v>31</v>
      </c>
      <c r="B4" s="17" t="s">
        <v>41</v>
      </c>
      <c r="C4" s="21">
        <v>1</v>
      </c>
      <c r="D4" s="21">
        <v>0</v>
      </c>
      <c r="E4" s="21">
        <v>1</v>
      </c>
      <c r="F4" s="12">
        <v>1950000</v>
      </c>
      <c r="G4" s="11">
        <v>1</v>
      </c>
      <c r="H4" s="12">
        <f>F4*G4*1.05</f>
        <v>2047500</v>
      </c>
      <c r="I4" s="14">
        <v>120</v>
      </c>
    </row>
    <row r="5" spans="1:9" ht="13.5">
      <c r="A5" s="15"/>
      <c r="B5" s="18" t="s">
        <v>42</v>
      </c>
      <c r="C5" s="22">
        <v>1</v>
      </c>
      <c r="D5" s="22">
        <v>0</v>
      </c>
      <c r="E5" s="22">
        <v>1</v>
      </c>
      <c r="F5" s="28">
        <v>210200</v>
      </c>
      <c r="G5" s="29">
        <v>1</v>
      </c>
      <c r="H5" s="30">
        <f>F5*G5*1.05</f>
        <v>220710</v>
      </c>
      <c r="I5" s="22">
        <v>35</v>
      </c>
    </row>
    <row r="6" spans="1:9" ht="14.25" thickBot="1">
      <c r="A6" s="16"/>
      <c r="B6" s="37" t="s">
        <v>44</v>
      </c>
      <c r="C6" s="38"/>
      <c r="D6" s="38"/>
      <c r="E6" s="38"/>
      <c r="F6" s="39"/>
      <c r="G6" s="40"/>
      <c r="H6" s="41">
        <f>SUM(H4:H5)</f>
        <v>2268210</v>
      </c>
      <c r="I6" s="16"/>
    </row>
    <row r="7" spans="1:9" ht="13.5">
      <c r="A7" s="14" t="s">
        <v>7</v>
      </c>
      <c r="B7" s="17" t="s">
        <v>33</v>
      </c>
      <c r="C7" s="21">
        <v>2</v>
      </c>
      <c r="D7" s="21">
        <v>1</v>
      </c>
      <c r="E7" s="21">
        <v>1</v>
      </c>
      <c r="F7" s="13">
        <v>548000</v>
      </c>
      <c r="G7" s="27">
        <v>1</v>
      </c>
      <c r="H7" s="12">
        <f>F7*G7*1.05</f>
        <v>575400</v>
      </c>
      <c r="I7" s="14">
        <v>24</v>
      </c>
    </row>
    <row r="8" spans="1:9" ht="13.5">
      <c r="A8" s="15"/>
      <c r="B8" s="18" t="s">
        <v>34</v>
      </c>
      <c r="C8" s="22">
        <v>1</v>
      </c>
      <c r="D8" s="22">
        <v>0</v>
      </c>
      <c r="E8" s="22">
        <v>1</v>
      </c>
      <c r="F8" s="28">
        <v>104762</v>
      </c>
      <c r="G8" s="8">
        <v>1</v>
      </c>
      <c r="H8" s="30">
        <f>F8*G8*1.05</f>
        <v>110000.1</v>
      </c>
      <c r="I8" s="22">
        <v>24</v>
      </c>
    </row>
    <row r="9" spans="1:9" ht="14.25" thickBot="1">
      <c r="A9" s="16"/>
      <c r="B9" s="37" t="s">
        <v>44</v>
      </c>
      <c r="C9" s="38"/>
      <c r="D9" s="38"/>
      <c r="E9" s="38"/>
      <c r="F9" s="39"/>
      <c r="G9" s="40"/>
      <c r="H9" s="41">
        <f>SUM(H7:H8)</f>
        <v>685400.1</v>
      </c>
      <c r="I9" s="16"/>
    </row>
    <row r="10" spans="1:9" ht="13.5">
      <c r="A10" s="14" t="s">
        <v>46</v>
      </c>
      <c r="B10" s="17" t="s">
        <v>37</v>
      </c>
      <c r="C10" s="21">
        <v>1</v>
      </c>
      <c r="D10" s="21">
        <v>0</v>
      </c>
      <c r="E10" s="21">
        <v>1</v>
      </c>
      <c r="F10" s="13">
        <v>640000</v>
      </c>
      <c r="G10" s="27">
        <v>1</v>
      </c>
      <c r="H10" s="12">
        <f>F10*G10*1.05</f>
        <v>672000</v>
      </c>
      <c r="I10" s="14">
        <v>50</v>
      </c>
    </row>
    <row r="11" spans="1:9" ht="13.5">
      <c r="A11" s="15"/>
      <c r="B11" s="18" t="s">
        <v>38</v>
      </c>
      <c r="C11" s="22">
        <v>2</v>
      </c>
      <c r="D11" s="22">
        <v>0</v>
      </c>
      <c r="E11" s="22">
        <v>2</v>
      </c>
      <c r="F11" s="28">
        <v>133000</v>
      </c>
      <c r="G11" s="8">
        <v>2</v>
      </c>
      <c r="H11" s="30">
        <f>F11*G11*1.05</f>
        <v>279300</v>
      </c>
      <c r="I11" s="22">
        <v>210</v>
      </c>
    </row>
    <row r="12" spans="1:9" ht="14.25" thickBot="1">
      <c r="A12" s="16"/>
      <c r="B12" s="37" t="s">
        <v>44</v>
      </c>
      <c r="C12" s="38"/>
      <c r="D12" s="38"/>
      <c r="E12" s="38"/>
      <c r="F12" s="39"/>
      <c r="G12" s="40"/>
      <c r="H12" s="41">
        <f>SUM(H10:H11)</f>
        <v>951300</v>
      </c>
      <c r="I12" s="16"/>
    </row>
    <row r="13" spans="1:9" ht="13.5">
      <c r="A13" s="14" t="s">
        <v>47</v>
      </c>
      <c r="B13" s="19" t="s">
        <v>32</v>
      </c>
      <c r="C13" s="24">
        <v>1</v>
      </c>
      <c r="D13" s="24">
        <v>0</v>
      </c>
      <c r="E13" s="24">
        <v>1</v>
      </c>
      <c r="F13" s="13">
        <v>150000</v>
      </c>
      <c r="G13" s="27">
        <v>1</v>
      </c>
      <c r="H13" s="12">
        <f>F13*G13*1.05</f>
        <v>157500</v>
      </c>
      <c r="I13" s="14">
        <v>10</v>
      </c>
    </row>
    <row r="14" spans="1:9" ht="14.25" thickBot="1">
      <c r="A14" s="16"/>
      <c r="B14" s="42" t="s">
        <v>44</v>
      </c>
      <c r="C14" s="43"/>
      <c r="D14" s="43"/>
      <c r="E14" s="43"/>
      <c r="F14" s="44"/>
      <c r="G14" s="45"/>
      <c r="H14" s="46">
        <f>SUM(H13)</f>
        <v>157500</v>
      </c>
      <c r="I14" s="23"/>
    </row>
    <row r="15" spans="1:9" ht="13.5">
      <c r="A15" s="14" t="s">
        <v>8</v>
      </c>
      <c r="B15" s="20" t="s">
        <v>43</v>
      </c>
      <c r="C15" s="25">
        <v>1</v>
      </c>
      <c r="D15" s="25">
        <v>0</v>
      </c>
      <c r="E15" s="25">
        <v>1</v>
      </c>
      <c r="F15" s="13">
        <v>500000</v>
      </c>
      <c r="G15" s="27">
        <v>1</v>
      </c>
      <c r="H15" s="12">
        <f>F15*G15*1.05</f>
        <v>525000</v>
      </c>
      <c r="I15" s="14" t="s">
        <v>9</v>
      </c>
    </row>
    <row r="16" spans="1:11" ht="21">
      <c r="A16" s="15"/>
      <c r="B16" s="31" t="s">
        <v>10</v>
      </c>
      <c r="C16" s="26">
        <v>5</v>
      </c>
      <c r="D16" s="26">
        <v>0</v>
      </c>
      <c r="E16" s="26">
        <v>5</v>
      </c>
      <c r="F16" s="28">
        <v>25000</v>
      </c>
      <c r="G16" s="8">
        <v>5</v>
      </c>
      <c r="H16" s="30">
        <f>F16*G16*1.05</f>
        <v>131250</v>
      </c>
      <c r="I16" s="22">
        <v>360</v>
      </c>
      <c r="J16" s="103" t="s">
        <v>57</v>
      </c>
      <c r="K16">
        <v>0</v>
      </c>
    </row>
    <row r="17" spans="1:9" ht="14.25" thickBot="1">
      <c r="A17" s="16"/>
      <c r="B17" s="47" t="s">
        <v>44</v>
      </c>
      <c r="C17" s="48"/>
      <c r="D17" s="48"/>
      <c r="E17" s="48"/>
      <c r="F17" s="49"/>
      <c r="G17" s="50"/>
      <c r="H17" s="51">
        <f>SUM(H15:H16)</f>
        <v>656250</v>
      </c>
      <c r="I17" s="16"/>
    </row>
    <row r="18" spans="2:8" ht="15" thickBot="1" thickTop="1">
      <c r="B18" s="32" t="s">
        <v>45</v>
      </c>
      <c r="C18" s="33"/>
      <c r="D18" s="33"/>
      <c r="E18" s="33"/>
      <c r="F18" s="34"/>
      <c r="G18" s="35"/>
      <c r="H18" s="36">
        <f>H17+H14+H12+H9+H6</f>
        <v>4718660.1</v>
      </c>
    </row>
    <row r="19" spans="6:11" ht="14.25" thickTop="1">
      <c r="F19" s="10"/>
      <c r="G19" s="9"/>
      <c r="H19" s="9">
        <f>H18-H16</f>
        <v>4587410.1</v>
      </c>
      <c r="I19" t="s">
        <v>64</v>
      </c>
      <c r="J19" s="103" t="s">
        <v>59</v>
      </c>
      <c r="K19" s="104">
        <v>3670</v>
      </c>
    </row>
    <row r="20" ht="18" thickBot="1">
      <c r="A20" s="7" t="s">
        <v>13</v>
      </c>
    </row>
    <row r="21" spans="1:13" ht="13.5">
      <c r="A21" s="110" t="s">
        <v>0</v>
      </c>
      <c r="B21" s="110" t="s">
        <v>28</v>
      </c>
      <c r="C21" s="112" t="s">
        <v>11</v>
      </c>
      <c r="D21" s="114" t="s">
        <v>12</v>
      </c>
      <c r="E21" s="115"/>
      <c r="F21" s="115"/>
      <c r="G21" s="108" t="s">
        <v>4</v>
      </c>
      <c r="M21"/>
    </row>
    <row r="22" spans="1:13" ht="14.25" thickBot="1">
      <c r="A22" s="111"/>
      <c r="B22" s="111"/>
      <c r="C22" s="113"/>
      <c r="D22" s="52" t="s">
        <v>5</v>
      </c>
      <c r="E22" s="53" t="s">
        <v>30</v>
      </c>
      <c r="F22" s="54" t="s">
        <v>3</v>
      </c>
      <c r="G22" s="109"/>
      <c r="M22"/>
    </row>
    <row r="23" spans="1:13" ht="13.5">
      <c r="A23" s="57" t="s">
        <v>7</v>
      </c>
      <c r="B23" s="66" t="s">
        <v>35</v>
      </c>
      <c r="C23" s="67" t="s">
        <v>49</v>
      </c>
      <c r="D23" s="59">
        <v>55000</v>
      </c>
      <c r="E23" s="78">
        <v>38</v>
      </c>
      <c r="F23" s="59">
        <f>D23*E23*1.05</f>
        <v>2194500</v>
      </c>
      <c r="G23" s="67">
        <v>140</v>
      </c>
      <c r="M23"/>
    </row>
    <row r="24" spans="1:13" ht="14.25" thickBot="1">
      <c r="A24" s="60"/>
      <c r="B24" s="91" t="s">
        <v>44</v>
      </c>
      <c r="C24" s="92"/>
      <c r="D24" s="93"/>
      <c r="E24" s="94"/>
      <c r="F24" s="93">
        <f>F23</f>
        <v>2194500</v>
      </c>
      <c r="G24" s="92"/>
      <c r="M24"/>
    </row>
    <row r="25" spans="1:13" ht="13.5">
      <c r="A25" s="57" t="s">
        <v>27</v>
      </c>
      <c r="B25" s="69" t="s">
        <v>50</v>
      </c>
      <c r="C25" s="82" t="s">
        <v>51</v>
      </c>
      <c r="D25" s="83">
        <v>1943038</v>
      </c>
      <c r="E25" s="84">
        <v>1</v>
      </c>
      <c r="F25" s="83">
        <f>D25*E25*1.05</f>
        <v>2040189.9000000001</v>
      </c>
      <c r="G25" s="82">
        <v>420</v>
      </c>
      <c r="M25"/>
    </row>
    <row r="26" spans="1:13" ht="13.5">
      <c r="A26" s="61"/>
      <c r="B26" s="70" t="s">
        <v>36</v>
      </c>
      <c r="C26" s="71" t="s">
        <v>52</v>
      </c>
      <c r="D26" s="62">
        <v>1435000</v>
      </c>
      <c r="E26" s="79">
        <v>1</v>
      </c>
      <c r="F26" s="62">
        <f>D26*E26*1.05</f>
        <v>1506750</v>
      </c>
      <c r="G26" s="71">
        <v>59</v>
      </c>
      <c r="M26"/>
    </row>
    <row r="27" spans="1:13" ht="14.25" thickBot="1">
      <c r="A27" s="60"/>
      <c r="B27" s="95" t="s">
        <v>44</v>
      </c>
      <c r="C27" s="92"/>
      <c r="D27" s="96"/>
      <c r="E27" s="97"/>
      <c r="F27" s="96">
        <f>SUM(F25:F26)</f>
        <v>3546939.9000000004</v>
      </c>
      <c r="G27" s="92"/>
      <c r="M27"/>
    </row>
    <row r="28" spans="1:13" ht="13.5">
      <c r="A28" s="57" t="s">
        <v>14</v>
      </c>
      <c r="B28" s="72" t="s">
        <v>39</v>
      </c>
      <c r="C28" s="82" t="s">
        <v>53</v>
      </c>
      <c r="D28" s="83">
        <v>2400000</v>
      </c>
      <c r="E28" s="84">
        <v>1</v>
      </c>
      <c r="F28" s="83">
        <f>D28*E28*1.05</f>
        <v>2520000</v>
      </c>
      <c r="G28" s="82">
        <v>550</v>
      </c>
      <c r="M28"/>
    </row>
    <row r="29" spans="1:13" ht="13.5">
      <c r="A29" s="61"/>
      <c r="B29" s="73" t="s">
        <v>40</v>
      </c>
      <c r="C29" s="71" t="s">
        <v>54</v>
      </c>
      <c r="D29" s="55">
        <v>89000</v>
      </c>
      <c r="E29" s="80">
        <v>1</v>
      </c>
      <c r="F29" s="55">
        <f>D29*E29*1.05</f>
        <v>93450</v>
      </c>
      <c r="G29" s="71">
        <v>50</v>
      </c>
      <c r="M29"/>
    </row>
    <row r="30" spans="1:13" ht="14.25" thickBot="1">
      <c r="A30" s="60"/>
      <c r="B30" s="92" t="s">
        <v>44</v>
      </c>
      <c r="C30" s="92"/>
      <c r="D30" s="96"/>
      <c r="E30" s="97"/>
      <c r="F30" s="96">
        <f>SUM(F28:F29)</f>
        <v>2613450</v>
      </c>
      <c r="G30" s="92"/>
      <c r="M30"/>
    </row>
    <row r="31" spans="1:13" ht="13.5" customHeight="1">
      <c r="A31" s="57" t="s">
        <v>26</v>
      </c>
      <c r="B31" s="74" t="s">
        <v>48</v>
      </c>
      <c r="C31" s="82" t="s">
        <v>55</v>
      </c>
      <c r="D31" s="83">
        <v>7177000</v>
      </c>
      <c r="E31" s="64">
        <v>5</v>
      </c>
      <c r="F31" s="83">
        <f>D31*E31*1.05</f>
        <v>37679250</v>
      </c>
      <c r="G31" s="82">
        <v>365</v>
      </c>
      <c r="H31" t="s">
        <v>63</v>
      </c>
      <c r="J31" s="103" t="s">
        <v>58</v>
      </c>
      <c r="K31" s="104">
        <v>28600</v>
      </c>
      <c r="M31"/>
    </row>
    <row r="32" spans="1:13" ht="13.5" customHeight="1" thickBot="1">
      <c r="A32" s="60"/>
      <c r="B32" s="75" t="s">
        <v>44</v>
      </c>
      <c r="C32" s="68"/>
      <c r="D32" s="63"/>
      <c r="E32" s="81"/>
      <c r="F32" s="63">
        <f>SUM(F31)</f>
        <v>37679250</v>
      </c>
      <c r="G32" s="68"/>
      <c r="M32"/>
    </row>
    <row r="33" spans="1:13" ht="13.5" customHeight="1">
      <c r="A33" s="57" t="s">
        <v>15</v>
      </c>
      <c r="B33" s="76" t="s">
        <v>16</v>
      </c>
      <c r="C33" s="67" t="s">
        <v>56</v>
      </c>
      <c r="D33" s="65">
        <v>21000</v>
      </c>
      <c r="E33" s="85">
        <v>10</v>
      </c>
      <c r="F33" s="58">
        <f>D33*E33*1.05</f>
        <v>220500</v>
      </c>
      <c r="G33" s="67">
        <v>360</v>
      </c>
      <c r="H33" t="s">
        <v>63</v>
      </c>
      <c r="J33" s="103" t="s">
        <v>57</v>
      </c>
      <c r="K33" s="103">
        <v>0</v>
      </c>
      <c r="M33"/>
    </row>
    <row r="34" spans="1:13" ht="13.5" customHeight="1">
      <c r="A34" s="61"/>
      <c r="B34" s="77" t="s">
        <v>17</v>
      </c>
      <c r="C34" s="73" t="s">
        <v>56</v>
      </c>
      <c r="D34" s="86">
        <v>21000</v>
      </c>
      <c r="E34" s="56">
        <v>2</v>
      </c>
      <c r="F34" s="86">
        <f>D34*E34*1.05</f>
        <v>44100</v>
      </c>
      <c r="G34" s="73">
        <v>360</v>
      </c>
      <c r="H34" t="s">
        <v>63</v>
      </c>
      <c r="J34" s="103" t="s">
        <v>57</v>
      </c>
      <c r="K34" s="103">
        <v>0</v>
      </c>
      <c r="M34"/>
    </row>
    <row r="35" spans="1:13" ht="13.5" customHeight="1" thickBot="1">
      <c r="A35" s="60"/>
      <c r="B35" s="98" t="s">
        <v>44</v>
      </c>
      <c r="C35" s="99"/>
      <c r="D35" s="100"/>
      <c r="E35" s="101"/>
      <c r="F35" s="100">
        <f>SUM(F33:F34)</f>
        <v>264600</v>
      </c>
      <c r="G35" s="102"/>
      <c r="M35"/>
    </row>
    <row r="36" spans="1:13" ht="15" thickBot="1" thickTop="1">
      <c r="A36" s="1"/>
      <c r="B36" s="87" t="s">
        <v>45</v>
      </c>
      <c r="C36" s="88"/>
      <c r="D36" s="89"/>
      <c r="E36" s="90"/>
      <c r="F36" s="36">
        <f>F35+F32+F30+F27+F24</f>
        <v>46298739.9</v>
      </c>
      <c r="M36"/>
    </row>
    <row r="37" spans="1:13" ht="14.25" thickTop="1">
      <c r="A37" s="1"/>
      <c r="C37"/>
      <c r="D37"/>
      <c r="E37"/>
      <c r="F37" s="9">
        <f>F36-F32</f>
        <v>8619489.899999999</v>
      </c>
      <c r="H37" t="s">
        <v>63</v>
      </c>
      <c r="J37" s="103" t="s">
        <v>59</v>
      </c>
      <c r="K37" s="104">
        <v>6684</v>
      </c>
      <c r="M37"/>
    </row>
    <row r="39" spans="10:11" ht="13.5">
      <c r="J39" s="103" t="s">
        <v>61</v>
      </c>
      <c r="K39" s="105">
        <f>SUM(K19:K37)</f>
        <v>38954</v>
      </c>
    </row>
    <row r="41" spans="10:11" ht="13.5">
      <c r="J41" t="s">
        <v>60</v>
      </c>
      <c r="K41">
        <v>974</v>
      </c>
    </row>
    <row r="42" ht="14.25" thickBot="1"/>
    <row r="43" spans="10:11" ht="14.25" thickBot="1">
      <c r="J43" s="106" t="s">
        <v>45</v>
      </c>
      <c r="K43" s="107">
        <f>SUM(K39:K41)</f>
        <v>39928</v>
      </c>
    </row>
  </sheetData>
  <mergeCells count="13">
    <mergeCell ref="J3:K3"/>
    <mergeCell ref="E2:E3"/>
    <mergeCell ref="F2:H2"/>
    <mergeCell ref="I2:I3"/>
    <mergeCell ref="A2:A3"/>
    <mergeCell ref="B2:B3"/>
    <mergeCell ref="C2:C3"/>
    <mergeCell ref="D2:D3"/>
    <mergeCell ref="G21:G22"/>
    <mergeCell ref="A21:A22"/>
    <mergeCell ref="B21:B22"/>
    <mergeCell ref="C21:C22"/>
    <mergeCell ref="D21:F21"/>
  </mergeCells>
  <printOptions/>
  <pageMargins left="0.33" right="0.11" top="0.69" bottom="0.14" header="1.03" footer="0.1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25" sqref="C25"/>
    </sheetView>
  </sheetViews>
  <sheetFormatPr defaultColWidth="9.00390625" defaultRowHeight="13.5"/>
  <cols>
    <col min="1" max="1" width="9.25390625" style="1" customWidth="1"/>
    <col min="2" max="2" width="18.75390625" style="0" customWidth="1"/>
    <col min="3" max="3" width="10.625" style="0" customWidth="1"/>
    <col min="4" max="4" width="10.125" style="0" customWidth="1"/>
    <col min="5" max="5" width="4.25390625" style="0" customWidth="1"/>
    <col min="6" max="6" width="12.125" style="0" customWidth="1"/>
    <col min="7" max="7" width="11.375" style="0" customWidth="1"/>
    <col min="8" max="8" width="8.125" style="0" customWidth="1"/>
    <col min="9" max="9" width="10.375" style="0" customWidth="1"/>
    <col min="10" max="10" width="15.875" style="0" customWidth="1"/>
    <col min="11" max="11" width="4.75390625" style="0" customWidth="1"/>
    <col min="12" max="12" width="4.50390625" style="0" customWidth="1"/>
    <col min="13" max="13" width="16.75390625" style="0" customWidth="1"/>
    <col min="14" max="14" width="8.75390625" style="0" customWidth="1"/>
    <col min="15" max="15" width="7.125" style="0" customWidth="1"/>
    <col min="16" max="16" width="22.625" style="0" customWidth="1"/>
    <col min="17" max="23" width="4.00390625" style="0" customWidth="1"/>
    <col min="24" max="24" width="6.00390625" style="0" customWidth="1"/>
  </cols>
  <sheetData>
    <row r="1" spans="1:13" ht="18" thickBot="1">
      <c r="A1" s="7" t="s">
        <v>13</v>
      </c>
      <c r="C1" s="2"/>
      <c r="D1" s="2"/>
      <c r="E1" s="2"/>
      <c r="F1" s="2"/>
      <c r="M1" s="3"/>
    </row>
    <row r="2" spans="1:7" ht="13.5">
      <c r="A2" s="110" t="s">
        <v>0</v>
      </c>
      <c r="B2" s="110" t="s">
        <v>28</v>
      </c>
      <c r="C2" s="112" t="s">
        <v>11</v>
      </c>
      <c r="D2" s="114" t="s">
        <v>12</v>
      </c>
      <c r="E2" s="115"/>
      <c r="F2" s="115"/>
      <c r="G2" s="108" t="s">
        <v>4</v>
      </c>
    </row>
    <row r="3" spans="1:7" ht="14.25" thickBot="1">
      <c r="A3" s="111"/>
      <c r="B3" s="111"/>
      <c r="C3" s="113"/>
      <c r="D3" s="52" t="s">
        <v>5</v>
      </c>
      <c r="E3" s="53" t="s">
        <v>30</v>
      </c>
      <c r="F3" s="54" t="s">
        <v>3</v>
      </c>
      <c r="G3" s="109"/>
    </row>
    <row r="4" spans="1:7" ht="13.5">
      <c r="A4" s="57" t="s">
        <v>7</v>
      </c>
      <c r="B4" s="66" t="s">
        <v>35</v>
      </c>
      <c r="C4" s="67" t="s">
        <v>49</v>
      </c>
      <c r="D4" s="59">
        <v>55000</v>
      </c>
      <c r="E4" s="78">
        <v>38</v>
      </c>
      <c r="F4" s="59">
        <f>D4*E4*1.05</f>
        <v>2194500</v>
      </c>
      <c r="G4" s="67">
        <v>140</v>
      </c>
    </row>
    <row r="5" spans="1:7" ht="14.25" thickBot="1">
      <c r="A5" s="60"/>
      <c r="B5" s="91" t="s">
        <v>44</v>
      </c>
      <c r="C5" s="92"/>
      <c r="D5" s="93"/>
      <c r="E5" s="94"/>
      <c r="F5" s="93">
        <f>F4</f>
        <v>2194500</v>
      </c>
      <c r="G5" s="92"/>
    </row>
    <row r="6" spans="1:7" ht="13.5">
      <c r="A6" s="57" t="s">
        <v>27</v>
      </c>
      <c r="B6" s="69" t="s">
        <v>50</v>
      </c>
      <c r="C6" s="82" t="s">
        <v>51</v>
      </c>
      <c r="D6" s="83">
        <v>1943038</v>
      </c>
      <c r="E6" s="84">
        <v>1</v>
      </c>
      <c r="F6" s="83">
        <f>D6*E6*1.05</f>
        <v>2040189.9000000001</v>
      </c>
      <c r="G6" s="82">
        <v>420</v>
      </c>
    </row>
    <row r="7" spans="1:7" ht="13.5">
      <c r="A7" s="61"/>
      <c r="B7" s="70" t="s">
        <v>36</v>
      </c>
      <c r="C7" s="71" t="s">
        <v>52</v>
      </c>
      <c r="D7" s="62">
        <v>1435000</v>
      </c>
      <c r="E7" s="79">
        <v>1</v>
      </c>
      <c r="F7" s="62">
        <f>D7*E7*1.05</f>
        <v>1506750</v>
      </c>
      <c r="G7" s="71">
        <v>59</v>
      </c>
    </row>
    <row r="8" spans="1:7" ht="14.25" thickBot="1">
      <c r="A8" s="60"/>
      <c r="B8" s="95" t="s">
        <v>44</v>
      </c>
      <c r="C8" s="92"/>
      <c r="D8" s="96"/>
      <c r="E8" s="97"/>
      <c r="F8" s="96">
        <f>SUM(F6:F7)</f>
        <v>3546939.9000000004</v>
      </c>
      <c r="G8" s="92"/>
    </row>
    <row r="9" spans="1:7" ht="13.5">
      <c r="A9" s="57" t="s">
        <v>14</v>
      </c>
      <c r="B9" s="72" t="s">
        <v>39</v>
      </c>
      <c r="C9" s="82" t="s">
        <v>53</v>
      </c>
      <c r="D9" s="83">
        <v>2400000</v>
      </c>
      <c r="E9" s="84">
        <v>1</v>
      </c>
      <c r="F9" s="83">
        <f>D9*E9*1.05</f>
        <v>2520000</v>
      </c>
      <c r="G9" s="82">
        <v>550</v>
      </c>
    </row>
    <row r="10" spans="1:7" ht="13.5">
      <c r="A10" s="61"/>
      <c r="B10" s="73" t="s">
        <v>40</v>
      </c>
      <c r="C10" s="71" t="s">
        <v>54</v>
      </c>
      <c r="D10" s="55">
        <v>89000</v>
      </c>
      <c r="E10" s="80">
        <v>1</v>
      </c>
      <c r="F10" s="55">
        <f>D10*E10*1.05</f>
        <v>93450</v>
      </c>
      <c r="G10" s="71">
        <v>50</v>
      </c>
    </row>
    <row r="11" spans="1:7" ht="14.25" thickBot="1">
      <c r="A11" s="60"/>
      <c r="B11" s="92" t="s">
        <v>44</v>
      </c>
      <c r="C11" s="92"/>
      <c r="D11" s="96"/>
      <c r="E11" s="97"/>
      <c r="F11" s="96">
        <f>SUM(F9:F10)</f>
        <v>2613450</v>
      </c>
      <c r="G11" s="92"/>
    </row>
    <row r="12" spans="1:7" ht="13.5" customHeight="1">
      <c r="A12" s="57" t="s">
        <v>26</v>
      </c>
      <c r="B12" s="74" t="s">
        <v>48</v>
      </c>
      <c r="C12" s="82" t="s">
        <v>55</v>
      </c>
      <c r="D12" s="83">
        <v>7177000</v>
      </c>
      <c r="E12" s="64">
        <v>5</v>
      </c>
      <c r="F12" s="83">
        <f>D12*E12*1.05</f>
        <v>37679250</v>
      </c>
      <c r="G12" s="82">
        <v>365</v>
      </c>
    </row>
    <row r="13" spans="1:7" ht="13.5" customHeight="1" thickBot="1">
      <c r="A13" s="60"/>
      <c r="B13" s="75" t="s">
        <v>44</v>
      </c>
      <c r="C13" s="68"/>
      <c r="D13" s="63"/>
      <c r="E13" s="81"/>
      <c r="F13" s="63">
        <f>SUM(F12)</f>
        <v>37679250</v>
      </c>
      <c r="G13" s="68"/>
    </row>
    <row r="14" spans="1:7" ht="13.5" customHeight="1">
      <c r="A14" s="57" t="s">
        <v>15</v>
      </c>
      <c r="B14" s="76" t="s">
        <v>16</v>
      </c>
      <c r="C14" s="67" t="s">
        <v>56</v>
      </c>
      <c r="D14" s="65">
        <v>21000</v>
      </c>
      <c r="E14" s="85">
        <v>10</v>
      </c>
      <c r="F14" s="58">
        <f>D14*E14*1.05</f>
        <v>220500</v>
      </c>
      <c r="G14" s="67">
        <v>360</v>
      </c>
    </row>
    <row r="15" spans="1:7" ht="13.5" customHeight="1">
      <c r="A15" s="61"/>
      <c r="B15" s="77" t="s">
        <v>17</v>
      </c>
      <c r="C15" s="73" t="s">
        <v>56</v>
      </c>
      <c r="D15" s="86">
        <v>21000</v>
      </c>
      <c r="E15" s="56">
        <v>2</v>
      </c>
      <c r="F15" s="86">
        <f>D15*E15*1.05</f>
        <v>44100</v>
      </c>
      <c r="G15" s="73">
        <v>360</v>
      </c>
    </row>
    <row r="16" spans="1:7" ht="13.5" customHeight="1" thickBot="1">
      <c r="A16" s="60"/>
      <c r="B16" s="98" t="s">
        <v>44</v>
      </c>
      <c r="C16" s="99"/>
      <c r="D16" s="100"/>
      <c r="E16" s="101"/>
      <c r="F16" s="100">
        <f>SUM(F14:F15)</f>
        <v>264600</v>
      </c>
      <c r="G16" s="102"/>
    </row>
    <row r="17" spans="2:6" ht="15" thickBot="1" thickTop="1">
      <c r="B17" s="87" t="s">
        <v>45</v>
      </c>
      <c r="C17" s="88"/>
      <c r="D17" s="89"/>
      <c r="E17" s="90"/>
      <c r="F17" s="36">
        <f>F16+F13+F11+F8+F5</f>
        <v>46298739.9</v>
      </c>
    </row>
    <row r="18" ht="14.25" thickTop="1"/>
  </sheetData>
  <mergeCells count="5">
    <mergeCell ref="G2:G3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21" sqref="G21"/>
    </sheetView>
  </sheetViews>
  <sheetFormatPr defaultColWidth="9.00390625" defaultRowHeight="13.5"/>
  <cols>
    <col min="1" max="1" width="9.25390625" style="1" customWidth="1"/>
    <col min="2" max="2" width="18.75390625" style="0" customWidth="1"/>
    <col min="3" max="3" width="10.625" style="0" customWidth="1"/>
    <col min="4" max="4" width="10.125" style="0" customWidth="1"/>
    <col min="5" max="5" width="4.25390625" style="0" customWidth="1"/>
    <col min="6" max="6" width="12.125" style="0" customWidth="1"/>
    <col min="7" max="7" width="11.375" style="0" customWidth="1"/>
    <col min="8" max="8" width="8.125" style="0" customWidth="1"/>
    <col min="9" max="9" width="10.375" style="0" customWidth="1"/>
    <col min="10" max="10" width="15.875" style="0" customWidth="1"/>
    <col min="11" max="11" width="4.75390625" style="0" customWidth="1"/>
    <col min="12" max="12" width="4.50390625" style="0" customWidth="1"/>
    <col min="13" max="13" width="16.75390625" style="0" customWidth="1"/>
    <col min="14" max="14" width="8.75390625" style="0" customWidth="1"/>
    <col min="15" max="15" width="7.125" style="0" customWidth="1"/>
    <col min="16" max="16" width="22.625" style="0" customWidth="1"/>
    <col min="17" max="23" width="4.00390625" style="0" customWidth="1"/>
    <col min="24" max="24" width="6.00390625" style="0" customWidth="1"/>
  </cols>
  <sheetData>
    <row r="1" spans="1:13" ht="18" thickBot="1">
      <c r="A1" s="7" t="s">
        <v>13</v>
      </c>
      <c r="C1" s="2"/>
      <c r="D1" s="2"/>
      <c r="E1" s="2"/>
      <c r="F1" s="2"/>
      <c r="M1" s="3"/>
    </row>
    <row r="2" spans="1:7" ht="13.5">
      <c r="A2" s="110" t="s">
        <v>0</v>
      </c>
      <c r="B2" s="110" t="s">
        <v>28</v>
      </c>
      <c r="C2" s="112" t="s">
        <v>11</v>
      </c>
      <c r="D2" s="114" t="s">
        <v>12</v>
      </c>
      <c r="E2" s="115"/>
      <c r="F2" s="115"/>
      <c r="G2" s="108" t="s">
        <v>4</v>
      </c>
    </row>
    <row r="3" spans="1:7" ht="14.25" thickBot="1">
      <c r="A3" s="111"/>
      <c r="B3" s="111"/>
      <c r="C3" s="113"/>
      <c r="D3" s="52" t="s">
        <v>5</v>
      </c>
      <c r="E3" s="53" t="s">
        <v>30</v>
      </c>
      <c r="F3" s="54" t="s">
        <v>3</v>
      </c>
      <c r="G3" s="109"/>
    </row>
    <row r="4" spans="1:7" ht="13.5">
      <c r="A4" s="57" t="s">
        <v>7</v>
      </c>
      <c r="B4" s="66" t="s">
        <v>35</v>
      </c>
      <c r="C4" s="67" t="s">
        <v>18</v>
      </c>
      <c r="D4" s="59">
        <v>55000</v>
      </c>
      <c r="E4" s="78">
        <v>38</v>
      </c>
      <c r="F4" s="59">
        <f>D4*E4*1.05</f>
        <v>2194500</v>
      </c>
      <c r="G4" s="67">
        <v>140</v>
      </c>
    </row>
    <row r="5" spans="1:7" ht="14.25" thickBot="1">
      <c r="A5" s="60"/>
      <c r="B5" s="91" t="s">
        <v>44</v>
      </c>
      <c r="C5" s="92"/>
      <c r="D5" s="93"/>
      <c r="E5" s="94"/>
      <c r="F5" s="93">
        <f>F4</f>
        <v>2194500</v>
      </c>
      <c r="G5" s="92"/>
    </row>
    <row r="6" spans="1:7" ht="13.5">
      <c r="A6" s="57" t="s">
        <v>27</v>
      </c>
      <c r="B6" s="69" t="s">
        <v>19</v>
      </c>
      <c r="C6" s="82" t="s">
        <v>20</v>
      </c>
      <c r="D6" s="83">
        <v>1943038</v>
      </c>
      <c r="E6" s="84">
        <v>1</v>
      </c>
      <c r="F6" s="83">
        <f>D6*E6*1.05</f>
        <v>2040189.9000000001</v>
      </c>
      <c r="G6" s="82">
        <v>420</v>
      </c>
    </row>
    <row r="7" spans="1:7" ht="13.5">
      <c r="A7" s="61"/>
      <c r="B7" s="70" t="s">
        <v>36</v>
      </c>
      <c r="C7" s="71" t="s">
        <v>21</v>
      </c>
      <c r="D7" s="62">
        <v>1435000</v>
      </c>
      <c r="E7" s="79">
        <v>1</v>
      </c>
      <c r="F7" s="62">
        <f>D7*E7*1.05</f>
        <v>1506750</v>
      </c>
      <c r="G7" s="71">
        <v>59</v>
      </c>
    </row>
    <row r="8" spans="1:7" ht="14.25" thickBot="1">
      <c r="A8" s="60"/>
      <c r="B8" s="95" t="s">
        <v>44</v>
      </c>
      <c r="C8" s="92"/>
      <c r="D8" s="96"/>
      <c r="E8" s="97"/>
      <c r="F8" s="96">
        <f>SUM(F6:F7)</f>
        <v>3546939.9000000004</v>
      </c>
      <c r="G8" s="92"/>
    </row>
    <row r="9" spans="1:7" ht="13.5">
      <c r="A9" s="57" t="s">
        <v>14</v>
      </c>
      <c r="B9" s="72" t="s">
        <v>39</v>
      </c>
      <c r="C9" s="82" t="s">
        <v>22</v>
      </c>
      <c r="D9" s="83">
        <v>2400000</v>
      </c>
      <c r="E9" s="84">
        <v>1</v>
      </c>
      <c r="F9" s="83">
        <f>D9*E9*1.05</f>
        <v>2520000</v>
      </c>
      <c r="G9" s="82">
        <v>550</v>
      </c>
    </row>
    <row r="10" spans="1:7" ht="13.5">
      <c r="A10" s="61"/>
      <c r="B10" s="73" t="s">
        <v>40</v>
      </c>
      <c r="C10" s="71" t="s">
        <v>23</v>
      </c>
      <c r="D10" s="55">
        <v>89000</v>
      </c>
      <c r="E10" s="80">
        <v>1</v>
      </c>
      <c r="F10" s="55">
        <f>D10*E10*1.05</f>
        <v>93450</v>
      </c>
      <c r="G10" s="71">
        <v>50</v>
      </c>
    </row>
    <row r="11" spans="1:7" ht="14.25" thickBot="1">
      <c r="A11" s="60"/>
      <c r="B11" s="92" t="s">
        <v>44</v>
      </c>
      <c r="C11" s="92"/>
      <c r="D11" s="96"/>
      <c r="E11" s="97"/>
      <c r="F11" s="96">
        <f>SUM(F9:F10)</f>
        <v>2613450</v>
      </c>
      <c r="G11" s="92"/>
    </row>
    <row r="12" spans="1:7" ht="13.5" customHeight="1">
      <c r="A12" s="57" t="s">
        <v>26</v>
      </c>
      <c r="B12" s="74" t="s">
        <v>48</v>
      </c>
      <c r="C12" s="82" t="s">
        <v>24</v>
      </c>
      <c r="D12" s="83">
        <v>7177000</v>
      </c>
      <c r="E12" s="64">
        <v>5</v>
      </c>
      <c r="F12" s="83">
        <f>D12*E12*1.05</f>
        <v>37679250</v>
      </c>
      <c r="G12" s="82">
        <v>365</v>
      </c>
    </row>
    <row r="13" spans="1:7" ht="13.5" customHeight="1" thickBot="1">
      <c r="A13" s="60"/>
      <c r="B13" s="75" t="s">
        <v>44</v>
      </c>
      <c r="C13" s="68"/>
      <c r="D13" s="63"/>
      <c r="E13" s="81"/>
      <c r="F13" s="63">
        <f>SUM(F12)</f>
        <v>37679250</v>
      </c>
      <c r="G13" s="68"/>
    </row>
    <row r="14" spans="1:7" ht="13.5" customHeight="1">
      <c r="A14" s="57" t="s">
        <v>15</v>
      </c>
      <c r="B14" s="76" t="s">
        <v>16</v>
      </c>
      <c r="C14" s="67" t="s">
        <v>25</v>
      </c>
      <c r="D14" s="65">
        <v>21000</v>
      </c>
      <c r="E14" s="85">
        <v>10</v>
      </c>
      <c r="F14" s="58">
        <f>D14*E14*1.05</f>
        <v>220500</v>
      </c>
      <c r="G14" s="67">
        <v>360</v>
      </c>
    </row>
    <row r="15" spans="1:7" ht="13.5" customHeight="1">
      <c r="A15" s="61"/>
      <c r="B15" s="77" t="s">
        <v>17</v>
      </c>
      <c r="C15" s="73" t="s">
        <v>25</v>
      </c>
      <c r="D15" s="86">
        <v>21000</v>
      </c>
      <c r="E15" s="56">
        <v>2</v>
      </c>
      <c r="F15" s="86">
        <f>D15*E15*1.05</f>
        <v>44100</v>
      </c>
      <c r="G15" s="73">
        <v>360</v>
      </c>
    </row>
    <row r="16" spans="1:7" ht="13.5" customHeight="1" thickBot="1">
      <c r="A16" s="60"/>
      <c r="B16" s="98" t="s">
        <v>44</v>
      </c>
      <c r="C16" s="99"/>
      <c r="D16" s="100"/>
      <c r="E16" s="101"/>
      <c r="F16" s="100">
        <f>SUM(F14:F15)</f>
        <v>264600</v>
      </c>
      <c r="G16" s="102"/>
    </row>
    <row r="17" spans="2:6" ht="15" thickBot="1" thickTop="1">
      <c r="B17" s="87" t="s">
        <v>45</v>
      </c>
      <c r="C17" s="88"/>
      <c r="D17" s="89"/>
      <c r="E17" s="90"/>
      <c r="F17" s="36">
        <f>F16+F13+F11+F8+F5</f>
        <v>46298739.9</v>
      </c>
    </row>
    <row r="18" ht="14.25" thickTop="1"/>
  </sheetData>
  <mergeCells count="5">
    <mergeCell ref="G2:G3"/>
    <mergeCell ref="A2:A3"/>
    <mergeCell ref="B2:B3"/>
    <mergeCell ref="C2:C3"/>
    <mergeCell ref="D2:F2"/>
  </mergeCells>
  <printOptions/>
  <pageMargins left="0.4330708661417323" right="0.1968503937007874" top="0.7874015748031497" bottom="0.4330708661417323" header="0.3149606299212598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nakaharamiyuki</cp:lastModifiedBy>
  <cp:lastPrinted>2007-01-16T02:28:58Z</cp:lastPrinted>
  <dcterms:created xsi:type="dcterms:W3CDTF">2001-08-16T04:30:27Z</dcterms:created>
  <dcterms:modified xsi:type="dcterms:W3CDTF">2007-01-16T02:40:29Z</dcterms:modified>
  <cp:category/>
  <cp:version/>
  <cp:contentType/>
  <cp:contentStatus/>
</cp:coreProperties>
</file>